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codeName="ThisWorkbook" defaultThemeVersion="166925"/>
  <mc:AlternateContent xmlns:mc="http://schemas.openxmlformats.org/markup-compatibility/2006">
    <mc:Choice Requires="x15">
      <x15ac:absPath xmlns:x15ac="http://schemas.microsoft.com/office/spreadsheetml/2010/11/ac" url="\\Intranet-fs4\高齢保健福祉部\福祉施設課\事業指導係\【11】制度改正\R6制度改正\05_HP更新作業\06_国標準様式（勤務形態一覧表等）\01_居宅ライン\地密標準様式\★HP掲載済み\"/>
    </mc:Choice>
  </mc:AlternateContent>
  <xr:revisionPtr revIDLastSave="0" documentId="13_ncr:1_{77180C6D-C53D-4844-92E0-D8BDEE6CD808}" xr6:coauthVersionLast="47" xr6:coauthVersionMax="47" xr10:uidLastSave="{00000000-0000-0000-0000-000000000000}"/>
  <bookViews>
    <workbookView xWindow="-120" yWindow="-120" windowWidth="29040" windowHeight="15840" tabRatio="670" xr2:uid="{00000000-000D-0000-FFFF-FFFF00000000}"/>
  </bookViews>
  <sheets>
    <sheet name="記入方法" sheetId="7" r:id="rId1"/>
    <sheet name="【記載例】地密通所" sheetId="8" r:id="rId2"/>
    <sheet name="【記載例】シフト記号表（勤務時間帯）" sheetId="6" r:id="rId3"/>
    <sheet name="地密通所（1枚版）" sheetId="10" r:id="rId4"/>
    <sheet name="地密通所（100名）" sheetId="12" r:id="rId5"/>
    <sheet name="シフト記号表（勤務時間帯）" sheetId="11" r:id="rId6"/>
    <sheet name="プルダウン・リスト" sheetId="3" r:id="rId7"/>
  </sheets>
  <definedNames>
    <definedName name="【記載例】シフト記号" localSheetId="5">'シフト記号表（勤務時間帯）'!$C$6:$C$35</definedName>
    <definedName name="【記載例】シフト記号">'【記載例】シフト記号表（勤務時間帯）'!$C$6:$C$35</definedName>
    <definedName name="_xlnm.Print_Area" localSheetId="1">【記載例】地密通所!$A$1:$BF$72</definedName>
    <definedName name="_xlnm.Print_Area" localSheetId="0">記入方法!$B$1:$P$84</definedName>
    <definedName name="_xlnm.Print_Area" localSheetId="4">'地密通所（100名）'!$A$1:$BF$333</definedName>
    <definedName name="_xlnm.Print_Area" localSheetId="3">'地密通所（1枚版）'!$A$1:$BF$72</definedName>
    <definedName name="_xlnm.Print_Titles" localSheetId="4">'地密通所（100名）'!$1:$21</definedName>
    <definedName name="_xlnm.Print_Titles" localSheetId="3">'地密通所（1枚版）'!$1:$21</definedName>
    <definedName name="シフト記号表">'シフト記号表（勤務時間帯）'!$C$6:$C$35</definedName>
    <definedName name="介護職員">プルダウン・リスト!$F$13:$F$25</definedName>
    <definedName name="看護職員">プルダウン・リスト!$E$13:$E$25</definedName>
    <definedName name="管理者">プルダウン・リスト!$C$13:$C$25</definedName>
    <definedName name="機能訓練指導員">プルダウン・リスト!$G$13:$G$25</definedName>
    <definedName name="職種">プルダウン・リスト!$C$12:$L$12</definedName>
    <definedName name="生活相談員">プルダウン・リスト!$D$13:$D$25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2" i="11" l="1"/>
  <c r="AX17" i="12"/>
  <c r="AX17" i="10"/>
  <c r="AX17" i="8"/>
  <c r="AW60" i="10" l="1"/>
  <c r="AV60" i="10"/>
  <c r="AU60" i="10"/>
  <c r="AT60" i="10"/>
  <c r="AS60" i="10"/>
  <c r="AR60" i="10"/>
  <c r="AQ60" i="10"/>
  <c r="AP60" i="10"/>
  <c r="AO60" i="10"/>
  <c r="AN60" i="10"/>
  <c r="AM60" i="10"/>
  <c r="AL60" i="10"/>
  <c r="AK60" i="10"/>
  <c r="AJ60" i="10"/>
  <c r="AI60" i="10"/>
  <c r="AH60" i="10"/>
  <c r="AG60" i="10"/>
  <c r="AF60" i="10"/>
  <c r="AE60" i="10"/>
  <c r="AD60" i="10"/>
  <c r="AC60" i="10"/>
  <c r="AB60" i="10"/>
  <c r="AA60" i="10"/>
  <c r="Z60" i="10"/>
  <c r="Y60" i="10"/>
  <c r="X60" i="10"/>
  <c r="W60" i="10"/>
  <c r="V60" i="10"/>
  <c r="U60" i="10"/>
  <c r="T60" i="10"/>
  <c r="S60" i="10"/>
  <c r="AW59" i="10"/>
  <c r="AV59" i="10"/>
  <c r="AU59" i="10"/>
  <c r="AT59" i="10"/>
  <c r="AS59" i="10"/>
  <c r="AR59" i="10"/>
  <c r="AQ59" i="10"/>
  <c r="AP59" i="10"/>
  <c r="AO59" i="10"/>
  <c r="AN59" i="10"/>
  <c r="AM59" i="10"/>
  <c r="AL59" i="10"/>
  <c r="AK59" i="10"/>
  <c r="AJ59" i="10"/>
  <c r="AI59" i="10"/>
  <c r="AH59" i="10"/>
  <c r="AG59" i="10"/>
  <c r="AF59" i="10"/>
  <c r="AE59" i="10"/>
  <c r="AD59" i="10"/>
  <c r="AC59" i="10"/>
  <c r="AB59" i="10"/>
  <c r="AA59" i="10"/>
  <c r="Z59" i="10"/>
  <c r="Y59" i="10"/>
  <c r="X59" i="10"/>
  <c r="W59" i="10"/>
  <c r="V59" i="10"/>
  <c r="U59" i="10"/>
  <c r="T59" i="10"/>
  <c r="S59" i="10"/>
  <c r="AW57" i="10"/>
  <c r="AV57" i="10"/>
  <c r="AU57" i="10"/>
  <c r="AT57" i="10"/>
  <c r="AS57" i="10"/>
  <c r="AR57" i="10"/>
  <c r="AQ57" i="10"/>
  <c r="AP57" i="10"/>
  <c r="AO57" i="10"/>
  <c r="AN57" i="10"/>
  <c r="AM57" i="10"/>
  <c r="AL57" i="10"/>
  <c r="AK57" i="10"/>
  <c r="AJ57" i="10"/>
  <c r="AI57" i="10"/>
  <c r="AH57" i="10"/>
  <c r="AG57" i="10"/>
  <c r="AF57" i="10"/>
  <c r="AE57" i="10"/>
  <c r="AD57" i="10"/>
  <c r="AC57" i="10"/>
  <c r="AB57" i="10"/>
  <c r="AA57" i="10"/>
  <c r="Z57" i="10"/>
  <c r="Y57" i="10"/>
  <c r="X57" i="10"/>
  <c r="W57" i="10"/>
  <c r="V57" i="10"/>
  <c r="U57" i="10"/>
  <c r="T57" i="10"/>
  <c r="S57" i="10"/>
  <c r="AW56" i="10"/>
  <c r="AV56" i="10"/>
  <c r="AU56" i="10"/>
  <c r="AT56" i="10"/>
  <c r="AS56" i="10"/>
  <c r="AR56" i="10"/>
  <c r="AQ56" i="10"/>
  <c r="AP56" i="10"/>
  <c r="AO56" i="10"/>
  <c r="AN56" i="10"/>
  <c r="AM56" i="10"/>
  <c r="AL56" i="10"/>
  <c r="AK56" i="10"/>
  <c r="AJ56" i="10"/>
  <c r="AI56" i="10"/>
  <c r="AH56" i="10"/>
  <c r="AG56" i="10"/>
  <c r="AF56" i="10"/>
  <c r="AE56" i="10"/>
  <c r="AD56" i="10"/>
  <c r="AC56" i="10"/>
  <c r="AB56" i="10"/>
  <c r="AA56" i="10"/>
  <c r="Z56" i="10"/>
  <c r="Y56" i="10"/>
  <c r="X56" i="10"/>
  <c r="W56" i="10"/>
  <c r="V56" i="10"/>
  <c r="U56" i="10"/>
  <c r="T56" i="10"/>
  <c r="S56" i="10"/>
  <c r="AW54" i="10"/>
  <c r="AV54" i="10"/>
  <c r="AU54" i="10"/>
  <c r="AT54" i="10"/>
  <c r="AS54" i="10"/>
  <c r="AR54" i="10"/>
  <c r="AQ54" i="10"/>
  <c r="AP54" i="10"/>
  <c r="AO54" i="10"/>
  <c r="AN54" i="10"/>
  <c r="AM54" i="10"/>
  <c r="AL54" i="10"/>
  <c r="AK54" i="10"/>
  <c r="AJ54" i="10"/>
  <c r="AI54" i="10"/>
  <c r="AH54" i="10"/>
  <c r="AG54" i="10"/>
  <c r="AF54" i="10"/>
  <c r="AE54" i="10"/>
  <c r="AD54" i="10"/>
  <c r="AC54" i="10"/>
  <c r="AB54" i="10"/>
  <c r="AA54" i="10"/>
  <c r="Z54" i="10"/>
  <c r="Y54" i="10"/>
  <c r="X54" i="10"/>
  <c r="W54" i="10"/>
  <c r="V54" i="10"/>
  <c r="U54" i="10"/>
  <c r="T54" i="10"/>
  <c r="S54" i="10"/>
  <c r="AW53" i="10"/>
  <c r="AV53" i="10"/>
  <c r="AU53" i="10"/>
  <c r="AT53" i="10"/>
  <c r="AS53" i="10"/>
  <c r="AR53" i="10"/>
  <c r="AQ53" i="10"/>
  <c r="AP53" i="10"/>
  <c r="AO53" i="10"/>
  <c r="AN53" i="10"/>
  <c r="AM53" i="10"/>
  <c r="AL53" i="10"/>
  <c r="AK53" i="10"/>
  <c r="AJ53" i="10"/>
  <c r="AI53" i="10"/>
  <c r="AH53" i="10"/>
  <c r="AG53" i="10"/>
  <c r="AF53" i="10"/>
  <c r="AE53" i="10"/>
  <c r="AD53" i="10"/>
  <c r="AC53" i="10"/>
  <c r="AB53" i="10"/>
  <c r="AA53" i="10"/>
  <c r="Z53" i="10"/>
  <c r="Y53" i="10"/>
  <c r="X53" i="10"/>
  <c r="W53" i="10"/>
  <c r="V53" i="10"/>
  <c r="U53" i="10"/>
  <c r="T53" i="10"/>
  <c r="S53" i="10"/>
  <c r="AW51" i="10"/>
  <c r="AV51" i="10"/>
  <c r="AU51" i="10"/>
  <c r="AT51" i="10"/>
  <c r="AS51" i="10"/>
  <c r="AR51" i="10"/>
  <c r="AQ51" i="10"/>
  <c r="AP51" i="10"/>
  <c r="AO51" i="10"/>
  <c r="AN51" i="10"/>
  <c r="AM51" i="10"/>
  <c r="AL51" i="10"/>
  <c r="AK51" i="10"/>
  <c r="AJ51" i="10"/>
  <c r="AI51" i="10"/>
  <c r="AH51" i="10"/>
  <c r="AG51" i="10"/>
  <c r="AF51" i="10"/>
  <c r="AE51" i="10"/>
  <c r="AD51" i="10"/>
  <c r="AC51" i="10"/>
  <c r="AB51" i="10"/>
  <c r="AA51" i="10"/>
  <c r="Z51" i="10"/>
  <c r="Y51" i="10"/>
  <c r="X51" i="10"/>
  <c r="W51" i="10"/>
  <c r="V51" i="10"/>
  <c r="U51" i="10"/>
  <c r="T51" i="10"/>
  <c r="S51" i="10"/>
  <c r="AW50" i="10"/>
  <c r="AV50" i="10"/>
  <c r="AU50" i="10"/>
  <c r="AT50" i="10"/>
  <c r="AS50" i="10"/>
  <c r="AR50" i="10"/>
  <c r="AQ50" i="10"/>
  <c r="AP50" i="10"/>
  <c r="AO50" i="10"/>
  <c r="AN50" i="10"/>
  <c r="AM50" i="10"/>
  <c r="AL50" i="10"/>
  <c r="AK50" i="10"/>
  <c r="AJ50" i="10"/>
  <c r="AI50" i="10"/>
  <c r="AH50" i="10"/>
  <c r="AG50" i="10"/>
  <c r="AF50" i="10"/>
  <c r="AE50" i="10"/>
  <c r="AD50" i="10"/>
  <c r="AC50" i="10"/>
  <c r="AB50" i="10"/>
  <c r="AA50" i="10"/>
  <c r="Z50" i="10"/>
  <c r="Y50" i="10"/>
  <c r="X50" i="10"/>
  <c r="W50" i="10"/>
  <c r="V50" i="10"/>
  <c r="U50" i="10"/>
  <c r="T50" i="10"/>
  <c r="S50" i="10"/>
  <c r="AW48" i="10"/>
  <c r="AV48" i="10"/>
  <c r="AU48" i="10"/>
  <c r="AT48" i="10"/>
  <c r="AS48" i="10"/>
  <c r="AR48" i="10"/>
  <c r="AQ48" i="10"/>
  <c r="AP48" i="10"/>
  <c r="AO48" i="10"/>
  <c r="AN48" i="10"/>
  <c r="AM48" i="10"/>
  <c r="AL48" i="10"/>
  <c r="AK48" i="10"/>
  <c r="AJ48" i="10"/>
  <c r="AI48" i="10"/>
  <c r="AH48" i="10"/>
  <c r="AG48" i="10"/>
  <c r="AF48" i="10"/>
  <c r="AE48" i="10"/>
  <c r="AD48" i="10"/>
  <c r="AC48" i="10"/>
  <c r="AB48" i="10"/>
  <c r="AA48" i="10"/>
  <c r="Z48" i="10"/>
  <c r="Y48" i="10"/>
  <c r="X48" i="10"/>
  <c r="W48" i="10"/>
  <c r="V48" i="10"/>
  <c r="U48" i="10"/>
  <c r="T48" i="10"/>
  <c r="S48" i="10"/>
  <c r="AW47" i="10"/>
  <c r="AV47" i="10"/>
  <c r="AU47" i="10"/>
  <c r="AT47" i="10"/>
  <c r="AS47" i="10"/>
  <c r="AR47" i="10"/>
  <c r="AQ47" i="10"/>
  <c r="AP47" i="10"/>
  <c r="AO47" i="10"/>
  <c r="AN47" i="10"/>
  <c r="AM47" i="10"/>
  <c r="AL47" i="10"/>
  <c r="AK47" i="10"/>
  <c r="AJ47" i="10"/>
  <c r="AI47" i="10"/>
  <c r="AH47" i="10"/>
  <c r="AG47" i="10"/>
  <c r="AF47" i="10"/>
  <c r="AE47" i="10"/>
  <c r="AD47" i="10"/>
  <c r="AC47" i="10"/>
  <c r="AB47" i="10"/>
  <c r="AA47" i="10"/>
  <c r="Z47" i="10"/>
  <c r="Y47" i="10"/>
  <c r="X47" i="10"/>
  <c r="W47" i="10"/>
  <c r="V47" i="10"/>
  <c r="U47" i="10"/>
  <c r="T47" i="10"/>
  <c r="S47" i="10"/>
  <c r="AW45" i="10"/>
  <c r="AV45" i="10"/>
  <c r="AU45" i="10"/>
  <c r="AT45" i="10"/>
  <c r="AS45" i="10"/>
  <c r="AR45" i="10"/>
  <c r="AQ45" i="10"/>
  <c r="AP45" i="10"/>
  <c r="AO45" i="10"/>
  <c r="AN45" i="10"/>
  <c r="AM45" i="10"/>
  <c r="AL45" i="10"/>
  <c r="AK45" i="10"/>
  <c r="AJ45" i="10"/>
  <c r="AI45" i="10"/>
  <c r="AH45" i="10"/>
  <c r="AG45" i="10"/>
  <c r="AF45" i="10"/>
  <c r="AE45" i="10"/>
  <c r="AD45" i="10"/>
  <c r="AC45" i="10"/>
  <c r="AB45" i="10"/>
  <c r="AA45" i="10"/>
  <c r="Z45" i="10"/>
  <c r="Y45" i="10"/>
  <c r="X45" i="10"/>
  <c r="W45" i="10"/>
  <c r="V45" i="10"/>
  <c r="U45" i="10"/>
  <c r="T45" i="10"/>
  <c r="S45" i="10"/>
  <c r="AW44" i="10"/>
  <c r="AV44" i="10"/>
  <c r="AU44" i="10"/>
  <c r="AT44" i="10"/>
  <c r="AS44" i="10"/>
  <c r="AR44" i="10"/>
  <c r="AQ44" i="10"/>
  <c r="AP44" i="10"/>
  <c r="AO44" i="10"/>
  <c r="AN44" i="10"/>
  <c r="AM44" i="10"/>
  <c r="AL44" i="10"/>
  <c r="AK44" i="10"/>
  <c r="AJ44" i="10"/>
  <c r="AI44" i="10"/>
  <c r="AH44" i="10"/>
  <c r="AG44" i="10"/>
  <c r="AF44" i="10"/>
  <c r="AE44" i="10"/>
  <c r="AD44" i="10"/>
  <c r="AC44" i="10"/>
  <c r="AB44" i="10"/>
  <c r="AA44" i="10"/>
  <c r="Z44" i="10"/>
  <c r="Y44" i="10"/>
  <c r="X44" i="10"/>
  <c r="W44" i="10"/>
  <c r="V44" i="10"/>
  <c r="U44" i="10"/>
  <c r="T44" i="10"/>
  <c r="S44" i="10"/>
  <c r="AW42" i="10"/>
  <c r="AV42" i="10"/>
  <c r="AU42" i="10"/>
  <c r="AT42" i="10"/>
  <c r="AS42" i="10"/>
  <c r="AR42" i="10"/>
  <c r="AQ42" i="10"/>
  <c r="AP42" i="10"/>
  <c r="AO42" i="10"/>
  <c r="AN42" i="10"/>
  <c r="AM42" i="10"/>
  <c r="AL42" i="10"/>
  <c r="AK42" i="10"/>
  <c r="AJ42" i="10"/>
  <c r="AI42" i="10"/>
  <c r="AH42" i="10"/>
  <c r="AG42" i="10"/>
  <c r="AF42" i="10"/>
  <c r="AE42" i="10"/>
  <c r="AD42" i="10"/>
  <c r="AC42" i="10"/>
  <c r="AB42" i="10"/>
  <c r="AA42" i="10"/>
  <c r="Z42" i="10"/>
  <c r="Y42" i="10"/>
  <c r="X42" i="10"/>
  <c r="W42" i="10"/>
  <c r="V42" i="10"/>
  <c r="U42" i="10"/>
  <c r="T42" i="10"/>
  <c r="S42" i="10"/>
  <c r="AW41" i="10"/>
  <c r="AV41" i="10"/>
  <c r="AU41" i="10"/>
  <c r="AT41" i="10"/>
  <c r="AS41" i="10"/>
  <c r="AR41" i="10"/>
  <c r="AQ41" i="10"/>
  <c r="AP41" i="10"/>
  <c r="AO41" i="10"/>
  <c r="AN41" i="10"/>
  <c r="AM41" i="10"/>
  <c r="AL41" i="10"/>
  <c r="AK41" i="10"/>
  <c r="AJ41" i="10"/>
  <c r="AI41" i="10"/>
  <c r="AH41" i="10"/>
  <c r="AG41" i="10"/>
  <c r="AF41" i="10"/>
  <c r="AE41" i="10"/>
  <c r="AD41" i="10"/>
  <c r="AC41" i="10"/>
  <c r="AB41" i="10"/>
  <c r="AA41" i="10"/>
  <c r="Z41" i="10"/>
  <c r="Y41" i="10"/>
  <c r="X41" i="10"/>
  <c r="W41" i="10"/>
  <c r="V41" i="10"/>
  <c r="U41" i="10"/>
  <c r="T41" i="10"/>
  <c r="S41" i="10"/>
  <c r="AW39" i="10"/>
  <c r="AV39" i="10"/>
  <c r="AU39" i="10"/>
  <c r="AT39" i="10"/>
  <c r="AS39" i="10"/>
  <c r="AR39" i="10"/>
  <c r="AQ39" i="10"/>
  <c r="AP39" i="10"/>
  <c r="AO39" i="10"/>
  <c r="AN39" i="10"/>
  <c r="AM39" i="10"/>
  <c r="AL39" i="10"/>
  <c r="AK39" i="10"/>
  <c r="AJ39" i="10"/>
  <c r="AI39" i="10"/>
  <c r="AH39" i="10"/>
  <c r="AG39" i="10"/>
  <c r="AF39" i="10"/>
  <c r="AE39" i="10"/>
  <c r="AD39" i="10"/>
  <c r="AC39" i="10"/>
  <c r="AB39" i="10"/>
  <c r="AA39" i="10"/>
  <c r="Z39" i="10"/>
  <c r="Y39" i="10"/>
  <c r="X39" i="10"/>
  <c r="W39" i="10"/>
  <c r="V39" i="10"/>
  <c r="U39" i="10"/>
  <c r="T39" i="10"/>
  <c r="S39" i="10"/>
  <c r="AW38" i="10"/>
  <c r="AV38" i="10"/>
  <c r="AU38" i="10"/>
  <c r="AT38" i="10"/>
  <c r="AS38" i="10"/>
  <c r="AR38" i="10"/>
  <c r="AQ38" i="10"/>
  <c r="AP38" i="10"/>
  <c r="AO38" i="10"/>
  <c r="AN38" i="10"/>
  <c r="AM38" i="10"/>
  <c r="AL38" i="10"/>
  <c r="AK38" i="10"/>
  <c r="AJ38" i="10"/>
  <c r="AI38" i="10"/>
  <c r="AH38" i="10"/>
  <c r="AG38" i="10"/>
  <c r="AF38" i="10"/>
  <c r="AE38" i="10"/>
  <c r="AD38" i="10"/>
  <c r="AC38" i="10"/>
  <c r="AB38" i="10"/>
  <c r="AA38" i="10"/>
  <c r="Z38" i="10"/>
  <c r="Y38" i="10"/>
  <c r="X38" i="10"/>
  <c r="W38" i="10"/>
  <c r="V38" i="10"/>
  <c r="U38" i="10"/>
  <c r="T38" i="10"/>
  <c r="S38" i="10"/>
  <c r="AW36" i="10"/>
  <c r="AV36" i="10"/>
  <c r="AU36" i="10"/>
  <c r="AT36" i="10"/>
  <c r="AS36" i="10"/>
  <c r="AR36" i="10"/>
  <c r="AQ36" i="10"/>
  <c r="AP36" i="10"/>
  <c r="AO36" i="10"/>
  <c r="AN36" i="10"/>
  <c r="AM36" i="10"/>
  <c r="AL36" i="10"/>
  <c r="AK36" i="10"/>
  <c r="AJ36" i="10"/>
  <c r="AI36" i="10"/>
  <c r="AH36" i="10"/>
  <c r="AG36" i="10"/>
  <c r="AF36" i="10"/>
  <c r="AE36" i="10"/>
  <c r="AD36" i="10"/>
  <c r="AC36" i="10"/>
  <c r="AB36" i="10"/>
  <c r="AA36" i="10"/>
  <c r="Z36" i="10"/>
  <c r="Y36" i="10"/>
  <c r="X36" i="10"/>
  <c r="W36" i="10"/>
  <c r="V36" i="10"/>
  <c r="U36" i="10"/>
  <c r="T36" i="10"/>
  <c r="S36" i="10"/>
  <c r="AW35" i="10"/>
  <c r="AV35" i="10"/>
  <c r="AU35" i="10"/>
  <c r="AT35" i="10"/>
  <c r="AS35" i="10"/>
  <c r="AR35" i="10"/>
  <c r="AQ35" i="10"/>
  <c r="AP35" i="10"/>
  <c r="AO35" i="10"/>
  <c r="AN35" i="10"/>
  <c r="AM35" i="10"/>
  <c r="AL35" i="10"/>
  <c r="AK35" i="10"/>
  <c r="AJ35" i="10"/>
  <c r="AI35" i="10"/>
  <c r="AH35" i="10"/>
  <c r="AG35" i="10"/>
  <c r="AF35" i="10"/>
  <c r="AE35" i="10"/>
  <c r="AD35" i="10"/>
  <c r="AC35" i="10"/>
  <c r="AB35" i="10"/>
  <c r="AA35" i="10"/>
  <c r="Z35" i="10"/>
  <c r="Y35" i="10"/>
  <c r="X35" i="10"/>
  <c r="W35" i="10"/>
  <c r="V35" i="10"/>
  <c r="U35" i="10"/>
  <c r="T35" i="10"/>
  <c r="S35" i="10"/>
  <c r="AW33" i="10"/>
  <c r="AV33" i="10"/>
  <c r="AU33" i="10"/>
  <c r="AT33" i="10"/>
  <c r="AS33" i="10"/>
  <c r="AR33" i="10"/>
  <c r="AQ33" i="10"/>
  <c r="AP33" i="10"/>
  <c r="AO33" i="10"/>
  <c r="AN33" i="10"/>
  <c r="AM33" i="10"/>
  <c r="AL33" i="10"/>
  <c r="AK33" i="10"/>
  <c r="AJ33" i="10"/>
  <c r="AI33" i="10"/>
  <c r="AH33" i="10"/>
  <c r="AG33" i="10"/>
  <c r="AF33" i="10"/>
  <c r="AE33" i="10"/>
  <c r="AD33" i="10"/>
  <c r="AC33" i="10"/>
  <c r="AB33" i="10"/>
  <c r="AA33" i="10"/>
  <c r="Z33" i="10"/>
  <c r="Y33" i="10"/>
  <c r="X33" i="10"/>
  <c r="W33" i="10"/>
  <c r="V33" i="10"/>
  <c r="U33" i="10"/>
  <c r="T33" i="10"/>
  <c r="S33" i="10"/>
  <c r="AW32" i="10"/>
  <c r="AV32" i="10"/>
  <c r="AU32" i="10"/>
  <c r="AT32" i="10"/>
  <c r="AS32" i="10"/>
  <c r="AR32" i="10"/>
  <c r="AQ32" i="10"/>
  <c r="AP32" i="10"/>
  <c r="AO32" i="10"/>
  <c r="AN32" i="10"/>
  <c r="AM32" i="10"/>
  <c r="AL32" i="10"/>
  <c r="AK32" i="10"/>
  <c r="AJ32" i="10"/>
  <c r="AI32" i="10"/>
  <c r="AH32" i="10"/>
  <c r="AG32" i="10"/>
  <c r="AF32" i="10"/>
  <c r="AE32" i="10"/>
  <c r="AD32" i="10"/>
  <c r="AC32" i="10"/>
  <c r="AB32" i="10"/>
  <c r="AA32" i="10"/>
  <c r="Z32" i="10"/>
  <c r="Y32" i="10"/>
  <c r="X32" i="10"/>
  <c r="W32" i="10"/>
  <c r="V32" i="10"/>
  <c r="U32" i="10"/>
  <c r="T32" i="10"/>
  <c r="S32" i="10"/>
  <c r="AW30" i="10"/>
  <c r="AV30" i="10"/>
  <c r="AU30" i="10"/>
  <c r="AT30" i="10"/>
  <c r="AS30" i="10"/>
  <c r="AR30" i="10"/>
  <c r="AQ30" i="10"/>
  <c r="AP30" i="10"/>
  <c r="AO30" i="10"/>
  <c r="AN30" i="10"/>
  <c r="AM30" i="10"/>
  <c r="AL30" i="10"/>
  <c r="AK30" i="10"/>
  <c r="AJ30" i="10"/>
  <c r="AI30" i="10"/>
  <c r="AH30" i="10"/>
  <c r="AG30" i="10"/>
  <c r="AF30" i="10"/>
  <c r="AE30" i="10"/>
  <c r="AD30" i="10"/>
  <c r="AC30" i="10"/>
  <c r="AB30" i="10"/>
  <c r="AA30" i="10"/>
  <c r="Z30" i="10"/>
  <c r="Y30" i="10"/>
  <c r="X30" i="10"/>
  <c r="W30" i="10"/>
  <c r="V30" i="10"/>
  <c r="U30" i="10"/>
  <c r="T30" i="10"/>
  <c r="S30" i="10"/>
  <c r="AW29" i="10"/>
  <c r="AV29" i="10"/>
  <c r="AU29" i="10"/>
  <c r="AT29" i="10"/>
  <c r="AS29" i="10"/>
  <c r="AR29" i="10"/>
  <c r="AQ29" i="10"/>
  <c r="AP29" i="10"/>
  <c r="AO29" i="10"/>
  <c r="AN29" i="10"/>
  <c r="AM29" i="10"/>
  <c r="AL29" i="10"/>
  <c r="AK29" i="10"/>
  <c r="AJ29" i="10"/>
  <c r="AI29" i="10"/>
  <c r="AH29" i="10"/>
  <c r="AG29" i="10"/>
  <c r="AF29" i="10"/>
  <c r="AE29" i="10"/>
  <c r="AD29" i="10"/>
  <c r="AC29" i="10"/>
  <c r="AB29" i="10"/>
  <c r="AA29" i="10"/>
  <c r="Z29" i="10"/>
  <c r="Y29" i="10"/>
  <c r="X29" i="10"/>
  <c r="W29" i="10"/>
  <c r="V29" i="10"/>
  <c r="U29" i="10"/>
  <c r="T29" i="10"/>
  <c r="S29" i="10"/>
  <c r="AW27" i="10"/>
  <c r="AV27" i="10"/>
  <c r="AU27" i="10"/>
  <c r="AT27" i="10"/>
  <c r="AS27" i="10"/>
  <c r="AR27" i="10"/>
  <c r="AQ27" i="10"/>
  <c r="AP27" i="10"/>
  <c r="AO27" i="10"/>
  <c r="AN27" i="10"/>
  <c r="AM27" i="10"/>
  <c r="AL27" i="10"/>
  <c r="AK27" i="10"/>
  <c r="AJ27" i="10"/>
  <c r="AI27" i="10"/>
  <c r="AH27" i="10"/>
  <c r="AG27" i="10"/>
  <c r="AF27" i="10"/>
  <c r="AE27" i="10"/>
  <c r="AD27" i="10"/>
  <c r="AC27" i="10"/>
  <c r="AB27" i="10"/>
  <c r="AA27" i="10"/>
  <c r="Z27" i="10"/>
  <c r="Y27" i="10"/>
  <c r="X27" i="10"/>
  <c r="W27" i="10"/>
  <c r="V27" i="10"/>
  <c r="U27" i="10"/>
  <c r="T27" i="10"/>
  <c r="S27" i="10"/>
  <c r="AW26" i="10"/>
  <c r="AV26" i="10"/>
  <c r="AU26" i="10"/>
  <c r="AT26" i="10"/>
  <c r="AS26" i="10"/>
  <c r="AR26" i="10"/>
  <c r="AQ26" i="10"/>
  <c r="AP26" i="10"/>
  <c r="AO26" i="10"/>
  <c r="AN26" i="10"/>
  <c r="AM26" i="10"/>
  <c r="AL26" i="10"/>
  <c r="AK26" i="10"/>
  <c r="AJ26" i="10"/>
  <c r="AI26" i="10"/>
  <c r="AH26" i="10"/>
  <c r="AG26" i="10"/>
  <c r="AF26" i="10"/>
  <c r="AE26" i="10"/>
  <c r="AD26" i="10"/>
  <c r="AC26" i="10"/>
  <c r="AB26" i="10"/>
  <c r="AA26" i="10"/>
  <c r="Z26" i="10"/>
  <c r="Y26" i="10"/>
  <c r="X26" i="10"/>
  <c r="W26" i="10"/>
  <c r="V26" i="10"/>
  <c r="U26" i="10"/>
  <c r="T26" i="10"/>
  <c r="S26" i="10"/>
  <c r="AX30" i="10" l="1"/>
  <c r="AZ30" i="10" s="1"/>
  <c r="AX50" i="10"/>
  <c r="AZ50" i="10" s="1"/>
  <c r="AX56" i="10"/>
  <c r="AZ56" i="10" s="1"/>
  <c r="AX44" i="10"/>
  <c r="AZ44" i="10" s="1"/>
  <c r="AX45" i="10"/>
  <c r="AZ45" i="10" s="1"/>
  <c r="AX42" i="10"/>
  <c r="AZ42" i="10" s="1"/>
  <c r="AX41" i="10"/>
  <c r="AZ41" i="10" s="1"/>
  <c r="AX38" i="10"/>
  <c r="AZ38" i="10" s="1"/>
  <c r="AX39" i="10"/>
  <c r="AZ39" i="10" s="1"/>
  <c r="AX33" i="10"/>
  <c r="AZ33" i="10" s="1"/>
  <c r="AX29" i="10"/>
  <c r="AZ29" i="10" s="1"/>
  <c r="AX27" i="10"/>
  <c r="AZ27" i="10" s="1"/>
  <c r="AX32" i="10"/>
  <c r="AZ32" i="10" s="1"/>
  <c r="AX48" i="10"/>
  <c r="AZ48" i="10" s="1"/>
  <c r="AX54" i="10"/>
  <c r="AZ54" i="10" s="1"/>
  <c r="AX60" i="10"/>
  <c r="AZ60" i="10" s="1"/>
  <c r="AX36" i="10"/>
  <c r="AZ36" i="10" s="1"/>
  <c r="AX47" i="10"/>
  <c r="AZ47" i="10" s="1"/>
  <c r="AX53" i="10"/>
  <c r="AZ53" i="10" s="1"/>
  <c r="AX59" i="10"/>
  <c r="AZ59" i="10" s="1"/>
  <c r="AX26" i="10"/>
  <c r="AZ26" i="10" s="1"/>
  <c r="AX35" i="10"/>
  <c r="AZ35" i="10" s="1"/>
  <c r="AX51" i="10"/>
  <c r="AZ51" i="10" s="1"/>
  <c r="AX57" i="10"/>
  <c r="AZ57" i="10" s="1"/>
  <c r="AW321" i="12"/>
  <c r="AV321" i="12"/>
  <c r="AU321" i="12"/>
  <c r="AT321" i="12"/>
  <c r="AS321" i="12"/>
  <c r="AR321" i="12"/>
  <c r="AQ321" i="12"/>
  <c r="AP321" i="12"/>
  <c r="AO321" i="12"/>
  <c r="AN321" i="12"/>
  <c r="AM321" i="12"/>
  <c r="AL321" i="12"/>
  <c r="AK321" i="12"/>
  <c r="AJ321" i="12"/>
  <c r="AI321" i="12"/>
  <c r="AH321" i="12"/>
  <c r="AG321" i="12"/>
  <c r="AF321" i="12"/>
  <c r="AE321" i="12"/>
  <c r="AD321" i="12"/>
  <c r="AC321" i="12"/>
  <c r="AB321" i="12"/>
  <c r="AA321" i="12"/>
  <c r="Z321" i="12"/>
  <c r="Y321" i="12"/>
  <c r="X321" i="12"/>
  <c r="W321" i="12"/>
  <c r="V321" i="12"/>
  <c r="U321" i="12"/>
  <c r="T321" i="12"/>
  <c r="S321" i="12"/>
  <c r="F321" i="12"/>
  <c r="AW320" i="12"/>
  <c r="AV320" i="12"/>
  <c r="AU320" i="12"/>
  <c r="AT320" i="12"/>
  <c r="AS320" i="12"/>
  <c r="AR320" i="12"/>
  <c r="AQ320" i="12"/>
  <c r="AP320" i="12"/>
  <c r="AO320" i="12"/>
  <c r="AN320" i="12"/>
  <c r="AM320" i="12"/>
  <c r="AL320" i="12"/>
  <c r="AK320" i="12"/>
  <c r="AJ320" i="12"/>
  <c r="AI320" i="12"/>
  <c r="AH320" i="12"/>
  <c r="AG320" i="12"/>
  <c r="AF320" i="12"/>
  <c r="AE320" i="12"/>
  <c r="AD320" i="12"/>
  <c r="AC320" i="12"/>
  <c r="AB320" i="12"/>
  <c r="AA320" i="12"/>
  <c r="Z320" i="12"/>
  <c r="Y320" i="12"/>
  <c r="X320" i="12"/>
  <c r="W320" i="12"/>
  <c r="V320" i="12"/>
  <c r="U320" i="12"/>
  <c r="T320" i="12"/>
  <c r="S320" i="12"/>
  <c r="AW318" i="12"/>
  <c r="AV318" i="12"/>
  <c r="AU318" i="12"/>
  <c r="AT318" i="12"/>
  <c r="AS318" i="12"/>
  <c r="AR318" i="12"/>
  <c r="AQ318" i="12"/>
  <c r="AP318" i="12"/>
  <c r="AO318" i="12"/>
  <c r="AN318" i="12"/>
  <c r="AM318" i="12"/>
  <c r="AL318" i="12"/>
  <c r="AK318" i="12"/>
  <c r="AJ318" i="12"/>
  <c r="AI318" i="12"/>
  <c r="AH318" i="12"/>
  <c r="AG318" i="12"/>
  <c r="AF318" i="12"/>
  <c r="AE318" i="12"/>
  <c r="AD318" i="12"/>
  <c r="AC318" i="12"/>
  <c r="AB318" i="12"/>
  <c r="AA318" i="12"/>
  <c r="Z318" i="12"/>
  <c r="Y318" i="12"/>
  <c r="X318" i="12"/>
  <c r="W318" i="12"/>
  <c r="V318" i="12"/>
  <c r="U318" i="12"/>
  <c r="T318" i="12"/>
  <c r="S318" i="12"/>
  <c r="F318" i="12"/>
  <c r="AW317" i="12"/>
  <c r="AV317" i="12"/>
  <c r="AU317" i="12"/>
  <c r="AT317" i="12"/>
  <c r="AS317" i="12"/>
  <c r="AR317" i="12"/>
  <c r="AQ317" i="12"/>
  <c r="AP317" i="12"/>
  <c r="AO317" i="12"/>
  <c r="AN317" i="12"/>
  <c r="AM317" i="12"/>
  <c r="AL317" i="12"/>
  <c r="AK317" i="12"/>
  <c r="AJ317" i="12"/>
  <c r="AI317" i="12"/>
  <c r="AH317" i="12"/>
  <c r="AG317" i="12"/>
  <c r="AF317" i="12"/>
  <c r="AE317" i="12"/>
  <c r="AD317" i="12"/>
  <c r="AC317" i="12"/>
  <c r="AB317" i="12"/>
  <c r="AA317" i="12"/>
  <c r="Z317" i="12"/>
  <c r="Y317" i="12"/>
  <c r="X317" i="12"/>
  <c r="W317" i="12"/>
  <c r="V317" i="12"/>
  <c r="U317" i="12"/>
  <c r="T317" i="12"/>
  <c r="S317" i="12"/>
  <c r="AW315" i="12"/>
  <c r="AV315" i="12"/>
  <c r="AU315" i="12"/>
  <c r="AT315" i="12"/>
  <c r="AS315" i="12"/>
  <c r="AR315" i="12"/>
  <c r="AQ315" i="12"/>
  <c r="AP315" i="12"/>
  <c r="AO315" i="12"/>
  <c r="AN315" i="12"/>
  <c r="AM315" i="12"/>
  <c r="AL315" i="12"/>
  <c r="AK315" i="12"/>
  <c r="AJ315" i="12"/>
  <c r="AI315" i="12"/>
  <c r="AH315" i="12"/>
  <c r="AG315" i="12"/>
  <c r="AF315" i="12"/>
  <c r="AE315" i="12"/>
  <c r="AD315" i="12"/>
  <c r="AC315" i="12"/>
  <c r="AB315" i="12"/>
  <c r="AA315" i="12"/>
  <c r="Z315" i="12"/>
  <c r="Y315" i="12"/>
  <c r="X315" i="12"/>
  <c r="W315" i="12"/>
  <c r="V315" i="12"/>
  <c r="U315" i="12"/>
  <c r="T315" i="12"/>
  <c r="S315" i="12"/>
  <c r="F315" i="12"/>
  <c r="AW314" i="12"/>
  <c r="AV314" i="12"/>
  <c r="AU314" i="12"/>
  <c r="AT314" i="12"/>
  <c r="AS314" i="12"/>
  <c r="AR314" i="12"/>
  <c r="AQ314" i="12"/>
  <c r="AP314" i="12"/>
  <c r="AO314" i="12"/>
  <c r="AN314" i="12"/>
  <c r="AM314" i="12"/>
  <c r="AL314" i="12"/>
  <c r="AK314" i="12"/>
  <c r="AJ314" i="12"/>
  <c r="AI314" i="12"/>
  <c r="AH314" i="12"/>
  <c r="AG314" i="12"/>
  <c r="AF314" i="12"/>
  <c r="AE314" i="12"/>
  <c r="AD314" i="12"/>
  <c r="AC314" i="12"/>
  <c r="AB314" i="12"/>
  <c r="AA314" i="12"/>
  <c r="Z314" i="12"/>
  <c r="Y314" i="12"/>
  <c r="X314" i="12"/>
  <c r="W314" i="12"/>
  <c r="V314" i="12"/>
  <c r="U314" i="12"/>
  <c r="T314" i="12"/>
  <c r="S314" i="12"/>
  <c r="AW312" i="12"/>
  <c r="AV312" i="12"/>
  <c r="AU312" i="12"/>
  <c r="AT312" i="12"/>
  <c r="AS312" i="12"/>
  <c r="AR312" i="12"/>
  <c r="AQ312" i="12"/>
  <c r="AP312" i="12"/>
  <c r="AO312" i="12"/>
  <c r="AN312" i="12"/>
  <c r="AM312" i="12"/>
  <c r="AL312" i="12"/>
  <c r="AK312" i="12"/>
  <c r="AJ312" i="12"/>
  <c r="AI312" i="12"/>
  <c r="AH312" i="12"/>
  <c r="AG312" i="12"/>
  <c r="AF312" i="12"/>
  <c r="AE312" i="12"/>
  <c r="AD312" i="12"/>
  <c r="AC312" i="12"/>
  <c r="AB312" i="12"/>
  <c r="AA312" i="12"/>
  <c r="Z312" i="12"/>
  <c r="Y312" i="12"/>
  <c r="X312" i="12"/>
  <c r="W312" i="12"/>
  <c r="V312" i="12"/>
  <c r="U312" i="12"/>
  <c r="T312" i="12"/>
  <c r="S312" i="12"/>
  <c r="F312" i="12"/>
  <c r="AW311" i="12"/>
  <c r="AV311" i="12"/>
  <c r="AU311" i="12"/>
  <c r="AT311" i="12"/>
  <c r="AS311" i="12"/>
  <c r="AR311" i="12"/>
  <c r="AQ311" i="12"/>
  <c r="AP311" i="12"/>
  <c r="AO311" i="12"/>
  <c r="AN311" i="12"/>
  <c r="AM311" i="12"/>
  <c r="AL311" i="12"/>
  <c r="AK311" i="12"/>
  <c r="AJ311" i="12"/>
  <c r="AI311" i="12"/>
  <c r="AH311" i="12"/>
  <c r="AG311" i="12"/>
  <c r="AF311" i="12"/>
  <c r="AE311" i="12"/>
  <c r="AD311" i="12"/>
  <c r="AC311" i="12"/>
  <c r="AB311" i="12"/>
  <c r="AA311" i="12"/>
  <c r="Z311" i="12"/>
  <c r="Y311" i="12"/>
  <c r="X311" i="12"/>
  <c r="W311" i="12"/>
  <c r="V311" i="12"/>
  <c r="U311" i="12"/>
  <c r="T311" i="12"/>
  <c r="S311" i="12"/>
  <c r="AW309" i="12"/>
  <c r="AV309" i="12"/>
  <c r="AU309" i="12"/>
  <c r="AT309" i="12"/>
  <c r="AS309" i="12"/>
  <c r="AR309" i="12"/>
  <c r="AQ309" i="12"/>
  <c r="AP309" i="12"/>
  <c r="AO309" i="12"/>
  <c r="AN309" i="12"/>
  <c r="AM309" i="12"/>
  <c r="AL309" i="12"/>
  <c r="AK309" i="12"/>
  <c r="AJ309" i="12"/>
  <c r="AI309" i="12"/>
  <c r="AH309" i="12"/>
  <c r="AG309" i="12"/>
  <c r="AF309" i="12"/>
  <c r="AE309" i="12"/>
  <c r="AD309" i="12"/>
  <c r="AC309" i="12"/>
  <c r="AB309" i="12"/>
  <c r="AA309" i="12"/>
  <c r="Z309" i="12"/>
  <c r="Y309" i="12"/>
  <c r="X309" i="12"/>
  <c r="W309" i="12"/>
  <c r="V309" i="12"/>
  <c r="U309" i="12"/>
  <c r="T309" i="12"/>
  <c r="S309" i="12"/>
  <c r="F309" i="12"/>
  <c r="AW308" i="12"/>
  <c r="AV308" i="12"/>
  <c r="AU308" i="12"/>
  <c r="AT308" i="12"/>
  <c r="AS308" i="12"/>
  <c r="AR308" i="12"/>
  <c r="AQ308" i="12"/>
  <c r="AP308" i="12"/>
  <c r="AO308" i="12"/>
  <c r="AN308" i="12"/>
  <c r="AM308" i="12"/>
  <c r="AL308" i="12"/>
  <c r="AK308" i="12"/>
  <c r="AJ308" i="12"/>
  <c r="AI308" i="12"/>
  <c r="AH308" i="12"/>
  <c r="AG308" i="12"/>
  <c r="AF308" i="12"/>
  <c r="AE308" i="12"/>
  <c r="AD308" i="12"/>
  <c r="AC308" i="12"/>
  <c r="AB308" i="12"/>
  <c r="AA308" i="12"/>
  <c r="Z308" i="12"/>
  <c r="Y308" i="12"/>
  <c r="X308" i="12"/>
  <c r="W308" i="12"/>
  <c r="V308" i="12"/>
  <c r="U308" i="12"/>
  <c r="T308" i="12"/>
  <c r="S308" i="12"/>
  <c r="AW306" i="12"/>
  <c r="AV306" i="12"/>
  <c r="AU306" i="12"/>
  <c r="AT306" i="12"/>
  <c r="AS306" i="12"/>
  <c r="AR306" i="12"/>
  <c r="AQ306" i="12"/>
  <c r="AP306" i="12"/>
  <c r="AO306" i="12"/>
  <c r="AN306" i="12"/>
  <c r="AM306" i="12"/>
  <c r="AL306" i="12"/>
  <c r="AK306" i="12"/>
  <c r="AJ306" i="12"/>
  <c r="AI306" i="12"/>
  <c r="AH306" i="12"/>
  <c r="AG306" i="12"/>
  <c r="AF306" i="12"/>
  <c r="AE306" i="12"/>
  <c r="AD306" i="12"/>
  <c r="AC306" i="12"/>
  <c r="AB306" i="12"/>
  <c r="AA306" i="12"/>
  <c r="Z306" i="12"/>
  <c r="Y306" i="12"/>
  <c r="X306" i="12"/>
  <c r="W306" i="12"/>
  <c r="V306" i="12"/>
  <c r="U306" i="12"/>
  <c r="T306" i="12"/>
  <c r="S306" i="12"/>
  <c r="F306" i="12"/>
  <c r="AW305" i="12"/>
  <c r="AV305" i="12"/>
  <c r="AU305" i="12"/>
  <c r="AT305" i="12"/>
  <c r="AS305" i="12"/>
  <c r="AR305" i="12"/>
  <c r="AQ305" i="12"/>
  <c r="AP305" i="12"/>
  <c r="AO305" i="12"/>
  <c r="AN305" i="12"/>
  <c r="AM305" i="12"/>
  <c r="AL305" i="12"/>
  <c r="AK305" i="12"/>
  <c r="AJ305" i="12"/>
  <c r="AI305" i="12"/>
  <c r="AH305" i="12"/>
  <c r="AG305" i="12"/>
  <c r="AF305" i="12"/>
  <c r="AE305" i="12"/>
  <c r="AD305" i="12"/>
  <c r="AC305" i="12"/>
  <c r="AB305" i="12"/>
  <c r="AA305" i="12"/>
  <c r="Z305" i="12"/>
  <c r="Y305" i="12"/>
  <c r="X305" i="12"/>
  <c r="W305" i="12"/>
  <c r="V305" i="12"/>
  <c r="U305" i="12"/>
  <c r="T305" i="12"/>
  <c r="S305" i="12"/>
  <c r="AW303" i="12"/>
  <c r="AV303" i="12"/>
  <c r="AU303" i="12"/>
  <c r="AT303" i="12"/>
  <c r="AS303" i="12"/>
  <c r="AR303" i="12"/>
  <c r="AQ303" i="12"/>
  <c r="AP303" i="12"/>
  <c r="AO303" i="12"/>
  <c r="AN303" i="12"/>
  <c r="AM303" i="12"/>
  <c r="AL303" i="12"/>
  <c r="AK303" i="12"/>
  <c r="AJ303" i="12"/>
  <c r="AI303" i="12"/>
  <c r="AH303" i="12"/>
  <c r="AG303" i="12"/>
  <c r="AF303" i="12"/>
  <c r="AE303" i="12"/>
  <c r="AD303" i="12"/>
  <c r="AC303" i="12"/>
  <c r="AB303" i="12"/>
  <c r="AA303" i="12"/>
  <c r="Z303" i="12"/>
  <c r="Y303" i="12"/>
  <c r="X303" i="12"/>
  <c r="W303" i="12"/>
  <c r="V303" i="12"/>
  <c r="U303" i="12"/>
  <c r="T303" i="12"/>
  <c r="S303" i="12"/>
  <c r="F303" i="12"/>
  <c r="AW302" i="12"/>
  <c r="AV302" i="12"/>
  <c r="AU302" i="12"/>
  <c r="AT302" i="12"/>
  <c r="AS302" i="12"/>
  <c r="AR302" i="12"/>
  <c r="AQ302" i="12"/>
  <c r="AP302" i="12"/>
  <c r="AO302" i="12"/>
  <c r="AN302" i="12"/>
  <c r="AM302" i="12"/>
  <c r="AL302" i="12"/>
  <c r="AK302" i="12"/>
  <c r="AJ302" i="12"/>
  <c r="AI302" i="12"/>
  <c r="AH302" i="12"/>
  <c r="AG302" i="12"/>
  <c r="AF302" i="12"/>
  <c r="AE302" i="12"/>
  <c r="AD302" i="12"/>
  <c r="AC302" i="12"/>
  <c r="AB302" i="12"/>
  <c r="AA302" i="12"/>
  <c r="Z302" i="12"/>
  <c r="Y302" i="12"/>
  <c r="X302" i="12"/>
  <c r="W302" i="12"/>
  <c r="V302" i="12"/>
  <c r="U302" i="12"/>
  <c r="T302" i="12"/>
  <c r="S302" i="12"/>
  <c r="AW300" i="12"/>
  <c r="AV300" i="12"/>
  <c r="AU300" i="12"/>
  <c r="AT300" i="12"/>
  <c r="AS300" i="12"/>
  <c r="AR300" i="12"/>
  <c r="AQ300" i="12"/>
  <c r="AP300" i="12"/>
  <c r="AO300" i="12"/>
  <c r="AN300" i="12"/>
  <c r="AM300" i="12"/>
  <c r="AL300" i="12"/>
  <c r="AK300" i="12"/>
  <c r="AJ300" i="12"/>
  <c r="AI300" i="12"/>
  <c r="AH300" i="12"/>
  <c r="AG300" i="12"/>
  <c r="AF300" i="12"/>
  <c r="AE300" i="12"/>
  <c r="AD300" i="12"/>
  <c r="AC300" i="12"/>
  <c r="AB300" i="12"/>
  <c r="AA300" i="12"/>
  <c r="Z300" i="12"/>
  <c r="Y300" i="12"/>
  <c r="X300" i="12"/>
  <c r="W300" i="12"/>
  <c r="V300" i="12"/>
  <c r="U300" i="12"/>
  <c r="T300" i="12"/>
  <c r="S300" i="12"/>
  <c r="F300" i="12"/>
  <c r="AW299" i="12"/>
  <c r="AV299" i="12"/>
  <c r="AU299" i="12"/>
  <c r="AT299" i="12"/>
  <c r="AS299" i="12"/>
  <c r="AR299" i="12"/>
  <c r="AQ299" i="12"/>
  <c r="AP299" i="12"/>
  <c r="AO299" i="12"/>
  <c r="AN299" i="12"/>
  <c r="AM299" i="12"/>
  <c r="AL299" i="12"/>
  <c r="AK299" i="12"/>
  <c r="AJ299" i="12"/>
  <c r="AI299" i="12"/>
  <c r="AH299" i="12"/>
  <c r="AG299" i="12"/>
  <c r="AF299" i="12"/>
  <c r="AE299" i="12"/>
  <c r="AD299" i="12"/>
  <c r="AC299" i="12"/>
  <c r="AB299" i="12"/>
  <c r="AA299" i="12"/>
  <c r="Z299" i="12"/>
  <c r="Y299" i="12"/>
  <c r="X299" i="12"/>
  <c r="W299" i="12"/>
  <c r="V299" i="12"/>
  <c r="U299" i="12"/>
  <c r="T299" i="12"/>
  <c r="S299" i="12"/>
  <c r="AW297" i="12"/>
  <c r="AV297" i="12"/>
  <c r="AU297" i="12"/>
  <c r="AT297" i="12"/>
  <c r="AS297" i="12"/>
  <c r="AR297" i="12"/>
  <c r="AQ297" i="12"/>
  <c r="AP297" i="12"/>
  <c r="AO297" i="12"/>
  <c r="AN297" i="12"/>
  <c r="AM297" i="12"/>
  <c r="AL297" i="12"/>
  <c r="AK297" i="12"/>
  <c r="AJ297" i="12"/>
  <c r="AI297" i="12"/>
  <c r="AH297" i="12"/>
  <c r="AG297" i="12"/>
  <c r="AF297" i="12"/>
  <c r="AE297" i="12"/>
  <c r="AD297" i="12"/>
  <c r="AC297" i="12"/>
  <c r="AB297" i="12"/>
  <c r="AA297" i="12"/>
  <c r="Z297" i="12"/>
  <c r="Y297" i="12"/>
  <c r="X297" i="12"/>
  <c r="W297" i="12"/>
  <c r="V297" i="12"/>
  <c r="U297" i="12"/>
  <c r="T297" i="12"/>
  <c r="S297" i="12"/>
  <c r="F297" i="12"/>
  <c r="AW296" i="12"/>
  <c r="AV296" i="12"/>
  <c r="AU296" i="12"/>
  <c r="AT296" i="12"/>
  <c r="AS296" i="12"/>
  <c r="AR296" i="12"/>
  <c r="AQ296" i="12"/>
  <c r="AP296" i="12"/>
  <c r="AO296" i="12"/>
  <c r="AN296" i="12"/>
  <c r="AM296" i="12"/>
  <c r="AL296" i="12"/>
  <c r="AK296" i="12"/>
  <c r="AJ296" i="12"/>
  <c r="AI296" i="12"/>
  <c r="AH296" i="12"/>
  <c r="AG296" i="12"/>
  <c r="AF296" i="12"/>
  <c r="AE296" i="12"/>
  <c r="AD296" i="12"/>
  <c r="AC296" i="12"/>
  <c r="AB296" i="12"/>
  <c r="AA296" i="12"/>
  <c r="Z296" i="12"/>
  <c r="Y296" i="12"/>
  <c r="X296" i="12"/>
  <c r="W296" i="12"/>
  <c r="V296" i="12"/>
  <c r="U296" i="12"/>
  <c r="T296" i="12"/>
  <c r="S296" i="12"/>
  <c r="AW294" i="12"/>
  <c r="AV294" i="12"/>
  <c r="AU294" i="12"/>
  <c r="AT294" i="12"/>
  <c r="AS294" i="12"/>
  <c r="AR294" i="12"/>
  <c r="AQ294" i="12"/>
  <c r="AP294" i="12"/>
  <c r="AO294" i="12"/>
  <c r="AN294" i="12"/>
  <c r="AM294" i="12"/>
  <c r="AL294" i="12"/>
  <c r="AK294" i="12"/>
  <c r="AJ294" i="12"/>
  <c r="AI294" i="12"/>
  <c r="AH294" i="12"/>
  <c r="AG294" i="12"/>
  <c r="AF294" i="12"/>
  <c r="AE294" i="12"/>
  <c r="AD294" i="12"/>
  <c r="AC294" i="12"/>
  <c r="AB294" i="12"/>
  <c r="AA294" i="12"/>
  <c r="Z294" i="12"/>
  <c r="Y294" i="12"/>
  <c r="X294" i="12"/>
  <c r="W294" i="12"/>
  <c r="V294" i="12"/>
  <c r="U294" i="12"/>
  <c r="T294" i="12"/>
  <c r="S294" i="12"/>
  <c r="F294" i="12"/>
  <c r="AW293" i="12"/>
  <c r="AV293" i="12"/>
  <c r="AU293" i="12"/>
  <c r="AT293" i="12"/>
  <c r="AS293" i="12"/>
  <c r="AR293" i="12"/>
  <c r="AQ293" i="12"/>
  <c r="AP293" i="12"/>
  <c r="AO293" i="12"/>
  <c r="AN293" i="12"/>
  <c r="AM293" i="12"/>
  <c r="AL293" i="12"/>
  <c r="AK293" i="12"/>
  <c r="AJ293" i="12"/>
  <c r="AI293" i="12"/>
  <c r="AH293" i="12"/>
  <c r="AG293" i="12"/>
  <c r="AF293" i="12"/>
  <c r="AE293" i="12"/>
  <c r="AD293" i="12"/>
  <c r="AC293" i="12"/>
  <c r="AB293" i="12"/>
  <c r="AA293" i="12"/>
  <c r="Z293" i="12"/>
  <c r="Y293" i="12"/>
  <c r="X293" i="12"/>
  <c r="W293" i="12"/>
  <c r="V293" i="12"/>
  <c r="U293" i="12"/>
  <c r="T293" i="12"/>
  <c r="S293" i="12"/>
  <c r="AW291" i="12"/>
  <c r="AV291" i="12"/>
  <c r="AU291" i="12"/>
  <c r="AT291" i="12"/>
  <c r="AS291" i="12"/>
  <c r="AR291" i="12"/>
  <c r="AQ291" i="12"/>
  <c r="AP291" i="12"/>
  <c r="AO291" i="12"/>
  <c r="AN291" i="12"/>
  <c r="AM291" i="12"/>
  <c r="AL291" i="12"/>
  <c r="AK291" i="12"/>
  <c r="AJ291" i="12"/>
  <c r="AI291" i="12"/>
  <c r="AH291" i="12"/>
  <c r="AG291" i="12"/>
  <c r="AF291" i="12"/>
  <c r="AE291" i="12"/>
  <c r="AD291" i="12"/>
  <c r="AC291" i="12"/>
  <c r="AB291" i="12"/>
  <c r="AA291" i="12"/>
  <c r="Z291" i="12"/>
  <c r="Y291" i="12"/>
  <c r="X291" i="12"/>
  <c r="W291" i="12"/>
  <c r="V291" i="12"/>
  <c r="U291" i="12"/>
  <c r="T291" i="12"/>
  <c r="S291" i="12"/>
  <c r="F291" i="12"/>
  <c r="AW290" i="12"/>
  <c r="AV290" i="12"/>
  <c r="AU290" i="12"/>
  <c r="AT290" i="12"/>
  <c r="AS290" i="12"/>
  <c r="AR290" i="12"/>
  <c r="AQ290" i="12"/>
  <c r="AP290" i="12"/>
  <c r="AO290" i="12"/>
  <c r="AN290" i="12"/>
  <c r="AM290" i="12"/>
  <c r="AL290" i="12"/>
  <c r="AK290" i="12"/>
  <c r="AJ290" i="12"/>
  <c r="AI290" i="12"/>
  <c r="AH290" i="12"/>
  <c r="AG290" i="12"/>
  <c r="AF290" i="12"/>
  <c r="AE290" i="12"/>
  <c r="AD290" i="12"/>
  <c r="AC290" i="12"/>
  <c r="AB290" i="12"/>
  <c r="AA290" i="12"/>
  <c r="Z290" i="12"/>
  <c r="Y290" i="12"/>
  <c r="X290" i="12"/>
  <c r="W290" i="12"/>
  <c r="V290" i="12"/>
  <c r="U290" i="12"/>
  <c r="T290" i="12"/>
  <c r="S290" i="12"/>
  <c r="AW288" i="12"/>
  <c r="AV288" i="12"/>
  <c r="AU288" i="12"/>
  <c r="AT288" i="12"/>
  <c r="AS288" i="12"/>
  <c r="AR288" i="12"/>
  <c r="AQ288" i="12"/>
  <c r="AP288" i="12"/>
  <c r="AO288" i="12"/>
  <c r="AN288" i="12"/>
  <c r="AM288" i="12"/>
  <c r="AL288" i="12"/>
  <c r="AK288" i="12"/>
  <c r="AJ288" i="12"/>
  <c r="AI288" i="12"/>
  <c r="AH288" i="12"/>
  <c r="AG288" i="12"/>
  <c r="AF288" i="12"/>
  <c r="AE288" i="12"/>
  <c r="AD288" i="12"/>
  <c r="AC288" i="12"/>
  <c r="AB288" i="12"/>
  <c r="AA288" i="12"/>
  <c r="Z288" i="12"/>
  <c r="Y288" i="12"/>
  <c r="X288" i="12"/>
  <c r="W288" i="12"/>
  <c r="V288" i="12"/>
  <c r="U288" i="12"/>
  <c r="T288" i="12"/>
  <c r="S288" i="12"/>
  <c r="F288" i="12"/>
  <c r="AW287" i="12"/>
  <c r="AV287" i="12"/>
  <c r="AU287" i="12"/>
  <c r="AT287" i="12"/>
  <c r="AS287" i="12"/>
  <c r="AR287" i="12"/>
  <c r="AQ287" i="12"/>
  <c r="AP287" i="12"/>
  <c r="AO287" i="12"/>
  <c r="AN287" i="12"/>
  <c r="AM287" i="12"/>
  <c r="AL287" i="12"/>
  <c r="AK287" i="12"/>
  <c r="AJ287" i="12"/>
  <c r="AI287" i="12"/>
  <c r="AH287" i="12"/>
  <c r="AG287" i="12"/>
  <c r="AF287" i="12"/>
  <c r="AE287" i="12"/>
  <c r="AD287" i="12"/>
  <c r="AC287" i="12"/>
  <c r="AB287" i="12"/>
  <c r="AA287" i="12"/>
  <c r="Z287" i="12"/>
  <c r="Y287" i="12"/>
  <c r="X287" i="12"/>
  <c r="W287" i="12"/>
  <c r="V287" i="12"/>
  <c r="U287" i="12"/>
  <c r="T287" i="12"/>
  <c r="S287" i="12"/>
  <c r="AW285" i="12"/>
  <c r="AV285" i="12"/>
  <c r="AU285" i="12"/>
  <c r="AT285" i="12"/>
  <c r="AS285" i="12"/>
  <c r="AR285" i="12"/>
  <c r="AQ285" i="12"/>
  <c r="AP285" i="12"/>
  <c r="AO285" i="12"/>
  <c r="AN285" i="12"/>
  <c r="AM285" i="12"/>
  <c r="AL285" i="12"/>
  <c r="AK285" i="12"/>
  <c r="AJ285" i="12"/>
  <c r="AI285" i="12"/>
  <c r="AH285" i="12"/>
  <c r="AG285" i="12"/>
  <c r="AF285" i="12"/>
  <c r="AE285" i="12"/>
  <c r="AD285" i="12"/>
  <c r="AC285" i="12"/>
  <c r="AB285" i="12"/>
  <c r="AA285" i="12"/>
  <c r="Z285" i="12"/>
  <c r="Y285" i="12"/>
  <c r="X285" i="12"/>
  <c r="W285" i="12"/>
  <c r="V285" i="12"/>
  <c r="U285" i="12"/>
  <c r="T285" i="12"/>
  <c r="S285" i="12"/>
  <c r="F285" i="12"/>
  <c r="AW284" i="12"/>
  <c r="AV284" i="12"/>
  <c r="AU284" i="12"/>
  <c r="AT284" i="12"/>
  <c r="AS284" i="12"/>
  <c r="AR284" i="12"/>
  <c r="AQ284" i="12"/>
  <c r="AP284" i="12"/>
  <c r="AO284" i="12"/>
  <c r="AN284" i="12"/>
  <c r="AM284" i="12"/>
  <c r="AL284" i="12"/>
  <c r="AK284" i="12"/>
  <c r="AJ284" i="12"/>
  <c r="AI284" i="12"/>
  <c r="AH284" i="12"/>
  <c r="AG284" i="12"/>
  <c r="AF284" i="12"/>
  <c r="AE284" i="12"/>
  <c r="AD284" i="12"/>
  <c r="AC284" i="12"/>
  <c r="AB284" i="12"/>
  <c r="AA284" i="12"/>
  <c r="Z284" i="12"/>
  <c r="Y284" i="12"/>
  <c r="X284" i="12"/>
  <c r="W284" i="12"/>
  <c r="V284" i="12"/>
  <c r="U284" i="12"/>
  <c r="T284" i="12"/>
  <c r="S284" i="12"/>
  <c r="AW282" i="12"/>
  <c r="AV282" i="12"/>
  <c r="AU282" i="12"/>
  <c r="AT282" i="12"/>
  <c r="AS282" i="12"/>
  <c r="AR282" i="12"/>
  <c r="AQ282" i="12"/>
  <c r="AP282" i="12"/>
  <c r="AO282" i="12"/>
  <c r="AN282" i="12"/>
  <c r="AM282" i="12"/>
  <c r="AL282" i="12"/>
  <c r="AK282" i="12"/>
  <c r="AJ282" i="12"/>
  <c r="AI282" i="12"/>
  <c r="AH282" i="12"/>
  <c r="AG282" i="12"/>
  <c r="AF282" i="12"/>
  <c r="AE282" i="12"/>
  <c r="AD282" i="12"/>
  <c r="AC282" i="12"/>
  <c r="AB282" i="12"/>
  <c r="AA282" i="12"/>
  <c r="Z282" i="12"/>
  <c r="Y282" i="12"/>
  <c r="X282" i="12"/>
  <c r="W282" i="12"/>
  <c r="V282" i="12"/>
  <c r="U282" i="12"/>
  <c r="T282" i="12"/>
  <c r="S282" i="12"/>
  <c r="F282" i="12"/>
  <c r="AW281" i="12"/>
  <c r="AV281" i="12"/>
  <c r="AU281" i="12"/>
  <c r="AT281" i="12"/>
  <c r="AS281" i="12"/>
  <c r="AR281" i="12"/>
  <c r="AQ281" i="12"/>
  <c r="AP281" i="12"/>
  <c r="AO281" i="12"/>
  <c r="AN281" i="12"/>
  <c r="AM281" i="12"/>
  <c r="AL281" i="12"/>
  <c r="AK281" i="12"/>
  <c r="AJ281" i="12"/>
  <c r="AI281" i="12"/>
  <c r="AH281" i="12"/>
  <c r="AG281" i="12"/>
  <c r="AF281" i="12"/>
  <c r="AE281" i="12"/>
  <c r="AD281" i="12"/>
  <c r="AC281" i="12"/>
  <c r="AB281" i="12"/>
  <c r="AA281" i="12"/>
  <c r="Z281" i="12"/>
  <c r="Y281" i="12"/>
  <c r="X281" i="12"/>
  <c r="W281" i="12"/>
  <c r="V281" i="12"/>
  <c r="U281" i="12"/>
  <c r="T281" i="12"/>
  <c r="S281" i="12"/>
  <c r="AW279" i="12"/>
  <c r="AV279" i="12"/>
  <c r="AU279" i="12"/>
  <c r="AT279" i="12"/>
  <c r="AS279" i="12"/>
  <c r="AR279" i="12"/>
  <c r="AQ279" i="12"/>
  <c r="AP279" i="12"/>
  <c r="AO279" i="12"/>
  <c r="AN279" i="12"/>
  <c r="AM279" i="12"/>
  <c r="AL279" i="12"/>
  <c r="AK279" i="12"/>
  <c r="AJ279" i="12"/>
  <c r="AI279" i="12"/>
  <c r="AH279" i="12"/>
  <c r="AG279" i="12"/>
  <c r="AF279" i="12"/>
  <c r="AE279" i="12"/>
  <c r="AD279" i="12"/>
  <c r="AC279" i="12"/>
  <c r="AB279" i="12"/>
  <c r="AA279" i="12"/>
  <c r="Z279" i="12"/>
  <c r="Y279" i="12"/>
  <c r="X279" i="12"/>
  <c r="W279" i="12"/>
  <c r="V279" i="12"/>
  <c r="U279" i="12"/>
  <c r="T279" i="12"/>
  <c r="S279" i="12"/>
  <c r="F279" i="12"/>
  <c r="AW278" i="12"/>
  <c r="AV278" i="12"/>
  <c r="AU278" i="12"/>
  <c r="AT278" i="12"/>
  <c r="AS278" i="12"/>
  <c r="AR278" i="12"/>
  <c r="AQ278" i="12"/>
  <c r="AP278" i="12"/>
  <c r="AO278" i="12"/>
  <c r="AN278" i="12"/>
  <c r="AM278" i="12"/>
  <c r="AL278" i="12"/>
  <c r="AK278" i="12"/>
  <c r="AJ278" i="12"/>
  <c r="AI278" i="12"/>
  <c r="AH278" i="12"/>
  <c r="AG278" i="12"/>
  <c r="AF278" i="12"/>
  <c r="AE278" i="12"/>
  <c r="AD278" i="12"/>
  <c r="AC278" i="12"/>
  <c r="AB278" i="12"/>
  <c r="AA278" i="12"/>
  <c r="Z278" i="12"/>
  <c r="Y278" i="12"/>
  <c r="X278" i="12"/>
  <c r="W278" i="12"/>
  <c r="V278" i="12"/>
  <c r="U278" i="12"/>
  <c r="T278" i="12"/>
  <c r="S278" i="12"/>
  <c r="AW276" i="12"/>
  <c r="AV276" i="12"/>
  <c r="AU276" i="12"/>
  <c r="AT276" i="12"/>
  <c r="AS276" i="12"/>
  <c r="AR276" i="12"/>
  <c r="AQ276" i="12"/>
  <c r="AP276" i="12"/>
  <c r="AO276" i="12"/>
  <c r="AN276" i="12"/>
  <c r="AM276" i="12"/>
  <c r="AL276" i="12"/>
  <c r="AK276" i="12"/>
  <c r="AJ276" i="12"/>
  <c r="AI276" i="12"/>
  <c r="AH276" i="12"/>
  <c r="AG276" i="12"/>
  <c r="AF276" i="12"/>
  <c r="AE276" i="12"/>
  <c r="AD276" i="12"/>
  <c r="AC276" i="12"/>
  <c r="AB276" i="12"/>
  <c r="AA276" i="12"/>
  <c r="Z276" i="12"/>
  <c r="Y276" i="12"/>
  <c r="X276" i="12"/>
  <c r="W276" i="12"/>
  <c r="V276" i="12"/>
  <c r="U276" i="12"/>
  <c r="T276" i="12"/>
  <c r="S276" i="12"/>
  <c r="F276" i="12"/>
  <c r="AW275" i="12"/>
  <c r="AV275" i="12"/>
  <c r="AU275" i="12"/>
  <c r="AT275" i="12"/>
  <c r="AS275" i="12"/>
  <c r="AR275" i="12"/>
  <c r="AQ275" i="12"/>
  <c r="AP275" i="12"/>
  <c r="AO275" i="12"/>
  <c r="AN275" i="12"/>
  <c r="AM275" i="12"/>
  <c r="AL275" i="12"/>
  <c r="AK275" i="12"/>
  <c r="AJ275" i="12"/>
  <c r="AI275" i="12"/>
  <c r="AH275" i="12"/>
  <c r="AG275" i="12"/>
  <c r="AF275" i="12"/>
  <c r="AE275" i="12"/>
  <c r="AD275" i="12"/>
  <c r="AC275" i="12"/>
  <c r="AB275" i="12"/>
  <c r="AA275" i="12"/>
  <c r="Z275" i="12"/>
  <c r="Y275" i="12"/>
  <c r="X275" i="12"/>
  <c r="W275" i="12"/>
  <c r="V275" i="12"/>
  <c r="U275" i="12"/>
  <c r="T275" i="12"/>
  <c r="S275" i="12"/>
  <c r="AW273" i="12"/>
  <c r="AV273" i="12"/>
  <c r="AU273" i="12"/>
  <c r="AT273" i="12"/>
  <c r="AS273" i="12"/>
  <c r="AR273" i="12"/>
  <c r="AQ273" i="12"/>
  <c r="AP273" i="12"/>
  <c r="AO273" i="12"/>
  <c r="AN273" i="12"/>
  <c r="AM273" i="12"/>
  <c r="AL273" i="12"/>
  <c r="AK273" i="12"/>
  <c r="AJ273" i="12"/>
  <c r="AI273" i="12"/>
  <c r="AH273" i="12"/>
  <c r="AG273" i="12"/>
  <c r="AF273" i="12"/>
  <c r="AE273" i="12"/>
  <c r="AD273" i="12"/>
  <c r="AC273" i="12"/>
  <c r="AB273" i="12"/>
  <c r="AA273" i="12"/>
  <c r="Z273" i="12"/>
  <c r="Y273" i="12"/>
  <c r="X273" i="12"/>
  <c r="W273" i="12"/>
  <c r="V273" i="12"/>
  <c r="U273" i="12"/>
  <c r="T273" i="12"/>
  <c r="S273" i="12"/>
  <c r="F273" i="12"/>
  <c r="AW272" i="12"/>
  <c r="AV272" i="12"/>
  <c r="AU272" i="12"/>
  <c r="AT272" i="12"/>
  <c r="AS272" i="12"/>
  <c r="AR272" i="12"/>
  <c r="AQ272" i="12"/>
  <c r="AP272" i="12"/>
  <c r="AO272" i="12"/>
  <c r="AN272" i="12"/>
  <c r="AM272" i="12"/>
  <c r="AL272" i="12"/>
  <c r="AK272" i="12"/>
  <c r="AJ272" i="12"/>
  <c r="AI272" i="12"/>
  <c r="AH272" i="12"/>
  <c r="AG272" i="12"/>
  <c r="AF272" i="12"/>
  <c r="AE272" i="12"/>
  <c r="AD272" i="12"/>
  <c r="AC272" i="12"/>
  <c r="AB272" i="12"/>
  <c r="AA272" i="12"/>
  <c r="Z272" i="12"/>
  <c r="Y272" i="12"/>
  <c r="X272" i="12"/>
  <c r="W272" i="12"/>
  <c r="V272" i="12"/>
  <c r="U272" i="12"/>
  <c r="T272" i="12"/>
  <c r="S272" i="12"/>
  <c r="AW270" i="12"/>
  <c r="AV270" i="12"/>
  <c r="AU270" i="12"/>
  <c r="AT270" i="12"/>
  <c r="AS270" i="12"/>
  <c r="AR270" i="12"/>
  <c r="AQ270" i="12"/>
  <c r="AP270" i="12"/>
  <c r="AO270" i="12"/>
  <c r="AN270" i="12"/>
  <c r="AM270" i="12"/>
  <c r="AL270" i="12"/>
  <c r="AK270" i="12"/>
  <c r="AJ270" i="12"/>
  <c r="AI270" i="12"/>
  <c r="AH270" i="12"/>
  <c r="AG270" i="12"/>
  <c r="AF270" i="12"/>
  <c r="AE270" i="12"/>
  <c r="AD270" i="12"/>
  <c r="AC270" i="12"/>
  <c r="AB270" i="12"/>
  <c r="AA270" i="12"/>
  <c r="Z270" i="12"/>
  <c r="Y270" i="12"/>
  <c r="X270" i="12"/>
  <c r="W270" i="12"/>
  <c r="V270" i="12"/>
  <c r="U270" i="12"/>
  <c r="T270" i="12"/>
  <c r="S270" i="12"/>
  <c r="F270" i="12"/>
  <c r="AW269" i="12"/>
  <c r="AV269" i="12"/>
  <c r="AU269" i="12"/>
  <c r="AT269" i="12"/>
  <c r="AS269" i="12"/>
  <c r="AR269" i="12"/>
  <c r="AQ269" i="12"/>
  <c r="AP269" i="12"/>
  <c r="AO269" i="12"/>
  <c r="AN269" i="12"/>
  <c r="AM269" i="12"/>
  <c r="AL269" i="12"/>
  <c r="AK269" i="12"/>
  <c r="AJ269" i="12"/>
  <c r="AI269" i="12"/>
  <c r="AH269" i="12"/>
  <c r="AG269" i="12"/>
  <c r="AF269" i="12"/>
  <c r="AE269" i="12"/>
  <c r="AD269" i="12"/>
  <c r="AC269" i="12"/>
  <c r="AB269" i="12"/>
  <c r="AA269" i="12"/>
  <c r="Z269" i="12"/>
  <c r="Y269" i="12"/>
  <c r="X269" i="12"/>
  <c r="W269" i="12"/>
  <c r="V269" i="12"/>
  <c r="U269" i="12"/>
  <c r="T269" i="12"/>
  <c r="S269" i="12"/>
  <c r="AW267" i="12"/>
  <c r="AV267" i="12"/>
  <c r="AU267" i="12"/>
  <c r="AT267" i="12"/>
  <c r="AS267" i="12"/>
  <c r="AR267" i="12"/>
  <c r="AQ267" i="12"/>
  <c r="AP267" i="12"/>
  <c r="AO267" i="12"/>
  <c r="AN267" i="12"/>
  <c r="AM267" i="12"/>
  <c r="AL267" i="12"/>
  <c r="AK267" i="12"/>
  <c r="AJ267" i="12"/>
  <c r="AI267" i="12"/>
  <c r="AH267" i="12"/>
  <c r="AG267" i="12"/>
  <c r="AF267" i="12"/>
  <c r="AE267" i="12"/>
  <c r="AD267" i="12"/>
  <c r="AC267" i="12"/>
  <c r="AB267" i="12"/>
  <c r="AA267" i="12"/>
  <c r="Z267" i="12"/>
  <c r="Y267" i="12"/>
  <c r="X267" i="12"/>
  <c r="W267" i="12"/>
  <c r="V267" i="12"/>
  <c r="U267" i="12"/>
  <c r="T267" i="12"/>
  <c r="S267" i="12"/>
  <c r="F267" i="12"/>
  <c r="AW266" i="12"/>
  <c r="AV266" i="12"/>
  <c r="AU266" i="12"/>
  <c r="AT266" i="12"/>
  <c r="AS266" i="12"/>
  <c r="AR266" i="12"/>
  <c r="AQ266" i="12"/>
  <c r="AP266" i="12"/>
  <c r="AO266" i="12"/>
  <c r="AN266" i="12"/>
  <c r="AM266" i="12"/>
  <c r="AL266" i="12"/>
  <c r="AK266" i="12"/>
  <c r="AJ266" i="12"/>
  <c r="AI266" i="12"/>
  <c r="AH266" i="12"/>
  <c r="AG266" i="12"/>
  <c r="AF266" i="12"/>
  <c r="AE266" i="12"/>
  <c r="AD266" i="12"/>
  <c r="AC266" i="12"/>
  <c r="AB266" i="12"/>
  <c r="AA266" i="12"/>
  <c r="Z266" i="12"/>
  <c r="Y266" i="12"/>
  <c r="X266" i="12"/>
  <c r="W266" i="12"/>
  <c r="V266" i="12"/>
  <c r="U266" i="12"/>
  <c r="T266" i="12"/>
  <c r="S266" i="12"/>
  <c r="AW264" i="12"/>
  <c r="AV264" i="12"/>
  <c r="AU264" i="12"/>
  <c r="AT264" i="12"/>
  <c r="AS264" i="12"/>
  <c r="AR264" i="12"/>
  <c r="AQ264" i="12"/>
  <c r="AP264" i="12"/>
  <c r="AO264" i="12"/>
  <c r="AN264" i="12"/>
  <c r="AM264" i="12"/>
  <c r="AL264" i="12"/>
  <c r="AK264" i="12"/>
  <c r="AJ264" i="12"/>
  <c r="AI264" i="12"/>
  <c r="AH264" i="12"/>
  <c r="AG264" i="12"/>
  <c r="AF264" i="12"/>
  <c r="AE264" i="12"/>
  <c r="AD264" i="12"/>
  <c r="AC264" i="12"/>
  <c r="AB264" i="12"/>
  <c r="AA264" i="12"/>
  <c r="Z264" i="12"/>
  <c r="Y264" i="12"/>
  <c r="X264" i="12"/>
  <c r="W264" i="12"/>
  <c r="V264" i="12"/>
  <c r="U264" i="12"/>
  <c r="T264" i="12"/>
  <c r="S264" i="12"/>
  <c r="F264" i="12"/>
  <c r="AW263" i="12"/>
  <c r="AV263" i="12"/>
  <c r="AU263" i="12"/>
  <c r="AT263" i="12"/>
  <c r="AS263" i="12"/>
  <c r="AR263" i="12"/>
  <c r="AQ263" i="12"/>
  <c r="AP263" i="12"/>
  <c r="AO263" i="12"/>
  <c r="AN263" i="12"/>
  <c r="AM263" i="12"/>
  <c r="AL263" i="12"/>
  <c r="AK263" i="12"/>
  <c r="AJ263" i="12"/>
  <c r="AI263" i="12"/>
  <c r="AH263" i="12"/>
  <c r="AG263" i="12"/>
  <c r="AF263" i="12"/>
  <c r="AE263" i="12"/>
  <c r="AD263" i="12"/>
  <c r="AC263" i="12"/>
  <c r="AB263" i="12"/>
  <c r="AA263" i="12"/>
  <c r="Z263" i="12"/>
  <c r="Y263" i="12"/>
  <c r="X263" i="12"/>
  <c r="W263" i="12"/>
  <c r="V263" i="12"/>
  <c r="U263" i="12"/>
  <c r="T263" i="12"/>
  <c r="S263" i="12"/>
  <c r="AW261" i="12"/>
  <c r="AV261" i="12"/>
  <c r="AU261" i="12"/>
  <c r="AT261" i="12"/>
  <c r="AS261" i="12"/>
  <c r="AR261" i="12"/>
  <c r="AQ261" i="12"/>
  <c r="AP261" i="12"/>
  <c r="AO261" i="12"/>
  <c r="AN261" i="12"/>
  <c r="AM261" i="12"/>
  <c r="AL261" i="12"/>
  <c r="AK261" i="12"/>
  <c r="AJ261" i="12"/>
  <c r="AI261" i="12"/>
  <c r="AH261" i="12"/>
  <c r="AG261" i="12"/>
  <c r="AF261" i="12"/>
  <c r="AE261" i="12"/>
  <c r="AD261" i="12"/>
  <c r="AC261" i="12"/>
  <c r="AB261" i="12"/>
  <c r="AA261" i="12"/>
  <c r="Z261" i="12"/>
  <c r="Y261" i="12"/>
  <c r="X261" i="12"/>
  <c r="W261" i="12"/>
  <c r="V261" i="12"/>
  <c r="U261" i="12"/>
  <c r="T261" i="12"/>
  <c r="S261" i="12"/>
  <c r="F261" i="12"/>
  <c r="AW260" i="12"/>
  <c r="AV260" i="12"/>
  <c r="AU260" i="12"/>
  <c r="AT260" i="12"/>
  <c r="AS260" i="12"/>
  <c r="AR260" i="12"/>
  <c r="AQ260" i="12"/>
  <c r="AP260" i="12"/>
  <c r="AO260" i="12"/>
  <c r="AN260" i="12"/>
  <c r="AM260" i="12"/>
  <c r="AL260" i="12"/>
  <c r="AK260" i="12"/>
  <c r="AJ260" i="12"/>
  <c r="AI260" i="12"/>
  <c r="AH260" i="12"/>
  <c r="AG260" i="12"/>
  <c r="AF260" i="12"/>
  <c r="AE260" i="12"/>
  <c r="AD260" i="12"/>
  <c r="AC260" i="12"/>
  <c r="AB260" i="12"/>
  <c r="AA260" i="12"/>
  <c r="Z260" i="12"/>
  <c r="Y260" i="12"/>
  <c r="X260" i="12"/>
  <c r="W260" i="12"/>
  <c r="V260" i="12"/>
  <c r="U260" i="12"/>
  <c r="T260" i="12"/>
  <c r="S260" i="12"/>
  <c r="AW258" i="12"/>
  <c r="AV258" i="12"/>
  <c r="AU258" i="12"/>
  <c r="AT258" i="12"/>
  <c r="AS258" i="12"/>
  <c r="AR258" i="12"/>
  <c r="AQ258" i="12"/>
  <c r="AP258" i="12"/>
  <c r="AO258" i="12"/>
  <c r="AN258" i="12"/>
  <c r="AM258" i="12"/>
  <c r="AL258" i="12"/>
  <c r="AK258" i="12"/>
  <c r="AJ258" i="12"/>
  <c r="AI258" i="12"/>
  <c r="AH258" i="12"/>
  <c r="AG258" i="12"/>
  <c r="AF258" i="12"/>
  <c r="AE258" i="12"/>
  <c r="AD258" i="12"/>
  <c r="AC258" i="12"/>
  <c r="AB258" i="12"/>
  <c r="AA258" i="12"/>
  <c r="Z258" i="12"/>
  <c r="Y258" i="12"/>
  <c r="X258" i="12"/>
  <c r="W258" i="12"/>
  <c r="V258" i="12"/>
  <c r="U258" i="12"/>
  <c r="T258" i="12"/>
  <c r="S258" i="12"/>
  <c r="F258" i="12"/>
  <c r="AW257" i="12"/>
  <c r="AV257" i="12"/>
  <c r="AU257" i="12"/>
  <c r="AT257" i="12"/>
  <c r="AS257" i="12"/>
  <c r="AR257" i="12"/>
  <c r="AQ257" i="12"/>
  <c r="AP257" i="12"/>
  <c r="AO257" i="12"/>
  <c r="AN257" i="12"/>
  <c r="AM257" i="12"/>
  <c r="AL257" i="12"/>
  <c r="AK257" i="12"/>
  <c r="AJ257" i="12"/>
  <c r="AI257" i="12"/>
  <c r="AH257" i="12"/>
  <c r="AG257" i="12"/>
  <c r="AF257" i="12"/>
  <c r="AE257" i="12"/>
  <c r="AD257" i="12"/>
  <c r="AC257" i="12"/>
  <c r="AB257" i="12"/>
  <c r="AA257" i="12"/>
  <c r="Z257" i="12"/>
  <c r="Y257" i="12"/>
  <c r="X257" i="12"/>
  <c r="W257" i="12"/>
  <c r="V257" i="12"/>
  <c r="U257" i="12"/>
  <c r="T257" i="12"/>
  <c r="S257" i="12"/>
  <c r="AW255" i="12"/>
  <c r="AV255" i="12"/>
  <c r="AU255" i="12"/>
  <c r="AT255" i="12"/>
  <c r="AS255" i="12"/>
  <c r="AR255" i="12"/>
  <c r="AQ255" i="12"/>
  <c r="AP255" i="12"/>
  <c r="AO255" i="12"/>
  <c r="AN255" i="12"/>
  <c r="AM255" i="12"/>
  <c r="AL255" i="12"/>
  <c r="AK255" i="12"/>
  <c r="AJ255" i="12"/>
  <c r="AI255" i="12"/>
  <c r="AH255" i="12"/>
  <c r="AG255" i="12"/>
  <c r="AF255" i="12"/>
  <c r="AE255" i="12"/>
  <c r="AD255" i="12"/>
  <c r="AC255" i="12"/>
  <c r="AB255" i="12"/>
  <c r="AA255" i="12"/>
  <c r="Z255" i="12"/>
  <c r="Y255" i="12"/>
  <c r="X255" i="12"/>
  <c r="W255" i="12"/>
  <c r="V255" i="12"/>
  <c r="U255" i="12"/>
  <c r="T255" i="12"/>
  <c r="S255" i="12"/>
  <c r="F255" i="12"/>
  <c r="AW254" i="12"/>
  <c r="AV254" i="12"/>
  <c r="AU254" i="12"/>
  <c r="AT254" i="12"/>
  <c r="AS254" i="12"/>
  <c r="AR254" i="12"/>
  <c r="AQ254" i="12"/>
  <c r="AP254" i="12"/>
  <c r="AO254" i="12"/>
  <c r="AN254" i="12"/>
  <c r="AM254" i="12"/>
  <c r="AL254" i="12"/>
  <c r="AK254" i="12"/>
  <c r="AJ254" i="12"/>
  <c r="AI254" i="12"/>
  <c r="AH254" i="12"/>
  <c r="AG254" i="12"/>
  <c r="AF254" i="12"/>
  <c r="AE254" i="12"/>
  <c r="AD254" i="12"/>
  <c r="AC254" i="12"/>
  <c r="AB254" i="12"/>
  <c r="AA254" i="12"/>
  <c r="Z254" i="12"/>
  <c r="Y254" i="12"/>
  <c r="X254" i="12"/>
  <c r="W254" i="12"/>
  <c r="V254" i="12"/>
  <c r="U254" i="12"/>
  <c r="T254" i="12"/>
  <c r="S254" i="12"/>
  <c r="AW252" i="12"/>
  <c r="AV252" i="12"/>
  <c r="AU252" i="12"/>
  <c r="AT252" i="12"/>
  <c r="AS252" i="12"/>
  <c r="AR252" i="12"/>
  <c r="AQ252" i="12"/>
  <c r="AP252" i="12"/>
  <c r="AO252" i="12"/>
  <c r="AN252" i="12"/>
  <c r="AM252" i="12"/>
  <c r="AL252" i="12"/>
  <c r="AK252" i="12"/>
  <c r="AJ252" i="12"/>
  <c r="AI252" i="12"/>
  <c r="AH252" i="12"/>
  <c r="AG252" i="12"/>
  <c r="AF252" i="12"/>
  <c r="AE252" i="12"/>
  <c r="AD252" i="12"/>
  <c r="AC252" i="12"/>
  <c r="AB252" i="12"/>
  <c r="AA252" i="12"/>
  <c r="Z252" i="12"/>
  <c r="Y252" i="12"/>
  <c r="X252" i="12"/>
  <c r="W252" i="12"/>
  <c r="V252" i="12"/>
  <c r="U252" i="12"/>
  <c r="T252" i="12"/>
  <c r="S252" i="12"/>
  <c r="F252" i="12"/>
  <c r="AW251" i="12"/>
  <c r="AV251" i="12"/>
  <c r="AU251" i="12"/>
  <c r="AT251" i="12"/>
  <c r="AS251" i="12"/>
  <c r="AR251" i="12"/>
  <c r="AQ251" i="12"/>
  <c r="AP251" i="12"/>
  <c r="AO251" i="12"/>
  <c r="AN251" i="12"/>
  <c r="AM251" i="12"/>
  <c r="AL251" i="12"/>
  <c r="AK251" i="12"/>
  <c r="AJ251" i="12"/>
  <c r="AI251" i="12"/>
  <c r="AH251" i="12"/>
  <c r="AG251" i="12"/>
  <c r="AF251" i="12"/>
  <c r="AE251" i="12"/>
  <c r="AD251" i="12"/>
  <c r="AC251" i="12"/>
  <c r="AB251" i="12"/>
  <c r="AA251" i="12"/>
  <c r="Z251" i="12"/>
  <c r="Y251" i="12"/>
  <c r="X251" i="12"/>
  <c r="W251" i="12"/>
  <c r="V251" i="12"/>
  <c r="U251" i="12"/>
  <c r="T251" i="12"/>
  <c r="S251" i="12"/>
  <c r="AW249" i="12"/>
  <c r="AV249" i="12"/>
  <c r="AU249" i="12"/>
  <c r="AT249" i="12"/>
  <c r="AS249" i="12"/>
  <c r="AR249" i="12"/>
  <c r="AQ249" i="12"/>
  <c r="AP249" i="12"/>
  <c r="AO249" i="12"/>
  <c r="AN249" i="12"/>
  <c r="AM249" i="12"/>
  <c r="AL249" i="12"/>
  <c r="AK249" i="12"/>
  <c r="AJ249" i="12"/>
  <c r="AI249" i="12"/>
  <c r="AH249" i="12"/>
  <c r="AG249" i="12"/>
  <c r="AF249" i="12"/>
  <c r="AE249" i="12"/>
  <c r="AD249" i="12"/>
  <c r="AC249" i="12"/>
  <c r="AB249" i="12"/>
  <c r="AA249" i="12"/>
  <c r="Z249" i="12"/>
  <c r="Y249" i="12"/>
  <c r="X249" i="12"/>
  <c r="W249" i="12"/>
  <c r="V249" i="12"/>
  <c r="U249" i="12"/>
  <c r="T249" i="12"/>
  <c r="S249" i="12"/>
  <c r="F249" i="12"/>
  <c r="AW248" i="12"/>
  <c r="AV248" i="12"/>
  <c r="AU248" i="12"/>
  <c r="AT248" i="12"/>
  <c r="AS248" i="12"/>
  <c r="AR248" i="12"/>
  <c r="AQ248" i="12"/>
  <c r="AP248" i="12"/>
  <c r="AO248" i="12"/>
  <c r="AN248" i="12"/>
  <c r="AM248" i="12"/>
  <c r="AL248" i="12"/>
  <c r="AK248" i="12"/>
  <c r="AJ248" i="12"/>
  <c r="AI248" i="12"/>
  <c r="AH248" i="12"/>
  <c r="AG248" i="12"/>
  <c r="AF248" i="12"/>
  <c r="AE248" i="12"/>
  <c r="AD248" i="12"/>
  <c r="AC248" i="12"/>
  <c r="AB248" i="12"/>
  <c r="AA248" i="12"/>
  <c r="Z248" i="12"/>
  <c r="Y248" i="12"/>
  <c r="X248" i="12"/>
  <c r="W248" i="12"/>
  <c r="V248" i="12"/>
  <c r="U248" i="12"/>
  <c r="T248" i="12"/>
  <c r="S248" i="12"/>
  <c r="AW246" i="12"/>
  <c r="AV246" i="12"/>
  <c r="AU246" i="12"/>
  <c r="AT246" i="12"/>
  <c r="AS246" i="12"/>
  <c r="AR246" i="12"/>
  <c r="AQ246" i="12"/>
  <c r="AP246" i="12"/>
  <c r="AO246" i="12"/>
  <c r="AN246" i="12"/>
  <c r="AM246" i="12"/>
  <c r="AL246" i="12"/>
  <c r="AK246" i="12"/>
  <c r="AJ246" i="12"/>
  <c r="AI246" i="12"/>
  <c r="AH246" i="12"/>
  <c r="AG246" i="12"/>
  <c r="AF246" i="12"/>
  <c r="AE246" i="12"/>
  <c r="AD246" i="12"/>
  <c r="AC246" i="12"/>
  <c r="AB246" i="12"/>
  <c r="AA246" i="12"/>
  <c r="Z246" i="12"/>
  <c r="Y246" i="12"/>
  <c r="X246" i="12"/>
  <c r="W246" i="12"/>
  <c r="V246" i="12"/>
  <c r="U246" i="12"/>
  <c r="T246" i="12"/>
  <c r="S246" i="12"/>
  <c r="F246" i="12"/>
  <c r="AW245" i="12"/>
  <c r="AV245" i="12"/>
  <c r="AU245" i="12"/>
  <c r="AT245" i="12"/>
  <c r="AS245" i="12"/>
  <c r="AR245" i="12"/>
  <c r="AQ245" i="12"/>
  <c r="AP245" i="12"/>
  <c r="AO245" i="12"/>
  <c r="AN245" i="12"/>
  <c r="AM245" i="12"/>
  <c r="AL245" i="12"/>
  <c r="AK245" i="12"/>
  <c r="AJ245" i="12"/>
  <c r="AI245" i="12"/>
  <c r="AH245" i="12"/>
  <c r="AG245" i="12"/>
  <c r="AF245" i="12"/>
  <c r="AE245" i="12"/>
  <c r="AD245" i="12"/>
  <c r="AC245" i="12"/>
  <c r="AB245" i="12"/>
  <c r="AA245" i="12"/>
  <c r="Z245" i="12"/>
  <c r="Y245" i="12"/>
  <c r="X245" i="12"/>
  <c r="W245" i="12"/>
  <c r="V245" i="12"/>
  <c r="U245" i="12"/>
  <c r="T245" i="12"/>
  <c r="S245" i="12"/>
  <c r="AW243" i="12"/>
  <c r="AV243" i="12"/>
  <c r="AU243" i="12"/>
  <c r="AT243" i="12"/>
  <c r="AS243" i="12"/>
  <c r="AR243" i="12"/>
  <c r="AQ243" i="12"/>
  <c r="AP243" i="12"/>
  <c r="AO243" i="12"/>
  <c r="AN243" i="12"/>
  <c r="AM243" i="12"/>
  <c r="AL243" i="12"/>
  <c r="AK243" i="12"/>
  <c r="AJ243" i="12"/>
  <c r="AI243" i="12"/>
  <c r="AH243" i="12"/>
  <c r="AG243" i="12"/>
  <c r="AF243" i="12"/>
  <c r="AE243" i="12"/>
  <c r="AD243" i="12"/>
  <c r="AC243" i="12"/>
  <c r="AB243" i="12"/>
  <c r="AA243" i="12"/>
  <c r="Z243" i="12"/>
  <c r="Y243" i="12"/>
  <c r="X243" i="12"/>
  <c r="W243" i="12"/>
  <c r="V243" i="12"/>
  <c r="U243" i="12"/>
  <c r="T243" i="12"/>
  <c r="S243" i="12"/>
  <c r="F243" i="12"/>
  <c r="AW242" i="12"/>
  <c r="AV242" i="12"/>
  <c r="AU242" i="12"/>
  <c r="AT242" i="12"/>
  <c r="AS242" i="12"/>
  <c r="AR242" i="12"/>
  <c r="AQ242" i="12"/>
  <c r="AP242" i="12"/>
  <c r="AO242" i="12"/>
  <c r="AN242" i="12"/>
  <c r="AM242" i="12"/>
  <c r="AL242" i="12"/>
  <c r="AK242" i="12"/>
  <c r="AJ242" i="12"/>
  <c r="AI242" i="12"/>
  <c r="AH242" i="12"/>
  <c r="AG242" i="12"/>
  <c r="AF242" i="12"/>
  <c r="AE242" i="12"/>
  <c r="AD242" i="12"/>
  <c r="AC242" i="12"/>
  <c r="AB242" i="12"/>
  <c r="AA242" i="12"/>
  <c r="Z242" i="12"/>
  <c r="Y242" i="12"/>
  <c r="X242" i="12"/>
  <c r="W242" i="12"/>
  <c r="V242" i="12"/>
  <c r="U242" i="12"/>
  <c r="T242" i="12"/>
  <c r="S242" i="12"/>
  <c r="AW240" i="12"/>
  <c r="AV240" i="12"/>
  <c r="AU240" i="12"/>
  <c r="AT240" i="12"/>
  <c r="AS240" i="12"/>
  <c r="AR240" i="12"/>
  <c r="AQ240" i="12"/>
  <c r="AP240" i="12"/>
  <c r="AO240" i="12"/>
  <c r="AN240" i="12"/>
  <c r="AM240" i="12"/>
  <c r="AL240" i="12"/>
  <c r="AK240" i="12"/>
  <c r="AJ240" i="12"/>
  <c r="AI240" i="12"/>
  <c r="AH240" i="12"/>
  <c r="AG240" i="12"/>
  <c r="AF240" i="12"/>
  <c r="AE240" i="12"/>
  <c r="AD240" i="12"/>
  <c r="AC240" i="12"/>
  <c r="AB240" i="12"/>
  <c r="AA240" i="12"/>
  <c r="Z240" i="12"/>
  <c r="Y240" i="12"/>
  <c r="X240" i="12"/>
  <c r="W240" i="12"/>
  <c r="V240" i="12"/>
  <c r="U240" i="12"/>
  <c r="T240" i="12"/>
  <c r="S240" i="12"/>
  <c r="F240" i="12"/>
  <c r="AW239" i="12"/>
  <c r="AV239" i="12"/>
  <c r="AU239" i="12"/>
  <c r="AT239" i="12"/>
  <c r="AS239" i="12"/>
  <c r="AR239" i="12"/>
  <c r="AQ239" i="12"/>
  <c r="AP239" i="12"/>
  <c r="AO239" i="12"/>
  <c r="AN239" i="12"/>
  <c r="AM239" i="12"/>
  <c r="AL239" i="12"/>
  <c r="AK239" i="12"/>
  <c r="AJ239" i="12"/>
  <c r="AI239" i="12"/>
  <c r="AH239" i="12"/>
  <c r="AG239" i="12"/>
  <c r="AF239" i="12"/>
  <c r="AE239" i="12"/>
  <c r="AD239" i="12"/>
  <c r="AC239" i="12"/>
  <c r="AB239" i="12"/>
  <c r="AA239" i="12"/>
  <c r="Z239" i="12"/>
  <c r="Y239" i="12"/>
  <c r="X239" i="12"/>
  <c r="W239" i="12"/>
  <c r="V239" i="12"/>
  <c r="U239" i="12"/>
  <c r="T239" i="12"/>
  <c r="S239" i="12"/>
  <c r="AW237" i="12"/>
  <c r="AV237" i="12"/>
  <c r="AU237" i="12"/>
  <c r="AT237" i="12"/>
  <c r="AS237" i="12"/>
  <c r="AR237" i="12"/>
  <c r="AQ237" i="12"/>
  <c r="AP237" i="12"/>
  <c r="AO237" i="12"/>
  <c r="AN237" i="12"/>
  <c r="AM237" i="12"/>
  <c r="AL237" i="12"/>
  <c r="AK237" i="12"/>
  <c r="AJ237" i="12"/>
  <c r="AI237" i="12"/>
  <c r="AH237" i="12"/>
  <c r="AG237" i="12"/>
  <c r="AF237" i="12"/>
  <c r="AE237" i="12"/>
  <c r="AD237" i="12"/>
  <c r="AC237" i="12"/>
  <c r="AB237" i="12"/>
  <c r="AA237" i="12"/>
  <c r="Z237" i="12"/>
  <c r="Y237" i="12"/>
  <c r="X237" i="12"/>
  <c r="W237" i="12"/>
  <c r="V237" i="12"/>
  <c r="U237" i="12"/>
  <c r="T237" i="12"/>
  <c r="S237" i="12"/>
  <c r="F237" i="12"/>
  <c r="AW236" i="12"/>
  <c r="AV236" i="12"/>
  <c r="AU236" i="12"/>
  <c r="AT236" i="12"/>
  <c r="AS236" i="12"/>
  <c r="AR236" i="12"/>
  <c r="AQ236" i="12"/>
  <c r="AP236" i="12"/>
  <c r="AO236" i="12"/>
  <c r="AN236" i="12"/>
  <c r="AM236" i="12"/>
  <c r="AL236" i="12"/>
  <c r="AK236" i="12"/>
  <c r="AJ236" i="12"/>
  <c r="AI236" i="12"/>
  <c r="AH236" i="12"/>
  <c r="AG236" i="12"/>
  <c r="AF236" i="12"/>
  <c r="AE236" i="12"/>
  <c r="AD236" i="12"/>
  <c r="AC236" i="12"/>
  <c r="AB236" i="12"/>
  <c r="AA236" i="12"/>
  <c r="Z236" i="12"/>
  <c r="Y236" i="12"/>
  <c r="X236" i="12"/>
  <c r="W236" i="12"/>
  <c r="V236" i="12"/>
  <c r="U236" i="12"/>
  <c r="T236" i="12"/>
  <c r="S236" i="12"/>
  <c r="AW234" i="12"/>
  <c r="AV234" i="12"/>
  <c r="AU234" i="12"/>
  <c r="AT234" i="12"/>
  <c r="AS234" i="12"/>
  <c r="AR234" i="12"/>
  <c r="AQ234" i="12"/>
  <c r="AP234" i="12"/>
  <c r="AO234" i="12"/>
  <c r="AN234" i="12"/>
  <c r="AM234" i="12"/>
  <c r="AL234" i="12"/>
  <c r="AK234" i="12"/>
  <c r="AJ234" i="12"/>
  <c r="AI234" i="12"/>
  <c r="AH234" i="12"/>
  <c r="AG234" i="12"/>
  <c r="AF234" i="12"/>
  <c r="AE234" i="12"/>
  <c r="AD234" i="12"/>
  <c r="AC234" i="12"/>
  <c r="AB234" i="12"/>
  <c r="AA234" i="12"/>
  <c r="Z234" i="12"/>
  <c r="Y234" i="12"/>
  <c r="X234" i="12"/>
  <c r="W234" i="12"/>
  <c r="V234" i="12"/>
  <c r="U234" i="12"/>
  <c r="T234" i="12"/>
  <c r="S234" i="12"/>
  <c r="F234" i="12"/>
  <c r="AW233" i="12"/>
  <c r="AV233" i="12"/>
  <c r="AU233" i="12"/>
  <c r="AT233" i="12"/>
  <c r="AS233" i="12"/>
  <c r="AR233" i="12"/>
  <c r="AQ233" i="12"/>
  <c r="AP233" i="12"/>
  <c r="AO233" i="12"/>
  <c r="AN233" i="12"/>
  <c r="AM233" i="12"/>
  <c r="AL233" i="12"/>
  <c r="AK233" i="12"/>
  <c r="AJ233" i="12"/>
  <c r="AI233" i="12"/>
  <c r="AH233" i="12"/>
  <c r="AG233" i="12"/>
  <c r="AF233" i="12"/>
  <c r="AE233" i="12"/>
  <c r="AD233" i="12"/>
  <c r="AC233" i="12"/>
  <c r="AB233" i="12"/>
  <c r="AA233" i="12"/>
  <c r="Z233" i="12"/>
  <c r="Y233" i="12"/>
  <c r="X233" i="12"/>
  <c r="W233" i="12"/>
  <c r="V233" i="12"/>
  <c r="U233" i="12"/>
  <c r="T233" i="12"/>
  <c r="S233" i="12"/>
  <c r="AW231" i="12"/>
  <c r="AV231" i="12"/>
  <c r="AU231" i="12"/>
  <c r="AT231" i="12"/>
  <c r="AS231" i="12"/>
  <c r="AR231" i="12"/>
  <c r="AQ231" i="12"/>
  <c r="AP231" i="12"/>
  <c r="AO231" i="12"/>
  <c r="AN231" i="12"/>
  <c r="AM231" i="12"/>
  <c r="AL231" i="12"/>
  <c r="AK231" i="12"/>
  <c r="AJ231" i="12"/>
  <c r="AI231" i="12"/>
  <c r="AH231" i="12"/>
  <c r="AG231" i="12"/>
  <c r="AF231" i="12"/>
  <c r="AE231" i="12"/>
  <c r="AD231" i="12"/>
  <c r="AC231" i="12"/>
  <c r="AB231" i="12"/>
  <c r="AA231" i="12"/>
  <c r="Z231" i="12"/>
  <c r="Y231" i="12"/>
  <c r="X231" i="12"/>
  <c r="W231" i="12"/>
  <c r="V231" i="12"/>
  <c r="U231" i="12"/>
  <c r="T231" i="12"/>
  <c r="S231" i="12"/>
  <c r="F231" i="12"/>
  <c r="AW230" i="12"/>
  <c r="AV230" i="12"/>
  <c r="AU230" i="12"/>
  <c r="AT230" i="12"/>
  <c r="AS230" i="12"/>
  <c r="AR230" i="12"/>
  <c r="AQ230" i="12"/>
  <c r="AP230" i="12"/>
  <c r="AO230" i="12"/>
  <c r="AN230" i="12"/>
  <c r="AM230" i="12"/>
  <c r="AL230" i="12"/>
  <c r="AK230" i="12"/>
  <c r="AJ230" i="12"/>
  <c r="AI230" i="12"/>
  <c r="AH230" i="12"/>
  <c r="AG230" i="12"/>
  <c r="AF230" i="12"/>
  <c r="AE230" i="12"/>
  <c r="AD230" i="12"/>
  <c r="AC230" i="12"/>
  <c r="AB230" i="12"/>
  <c r="AA230" i="12"/>
  <c r="Z230" i="12"/>
  <c r="Y230" i="12"/>
  <c r="X230" i="12"/>
  <c r="W230" i="12"/>
  <c r="V230" i="12"/>
  <c r="U230" i="12"/>
  <c r="T230" i="12"/>
  <c r="S230" i="12"/>
  <c r="AW228" i="12"/>
  <c r="AV228" i="12"/>
  <c r="AU228" i="12"/>
  <c r="AT228" i="12"/>
  <c r="AS228" i="12"/>
  <c r="AR228" i="12"/>
  <c r="AQ228" i="12"/>
  <c r="AP228" i="12"/>
  <c r="AO228" i="12"/>
  <c r="AN228" i="12"/>
  <c r="AM228" i="12"/>
  <c r="AL228" i="12"/>
  <c r="AK228" i="12"/>
  <c r="AJ228" i="12"/>
  <c r="AI228" i="12"/>
  <c r="AH228" i="12"/>
  <c r="AG228" i="12"/>
  <c r="AF228" i="12"/>
  <c r="AE228" i="12"/>
  <c r="AD228" i="12"/>
  <c r="AC228" i="12"/>
  <c r="AB228" i="12"/>
  <c r="AA228" i="12"/>
  <c r="Z228" i="12"/>
  <c r="Y228" i="12"/>
  <c r="X228" i="12"/>
  <c r="W228" i="12"/>
  <c r="V228" i="12"/>
  <c r="U228" i="12"/>
  <c r="T228" i="12"/>
  <c r="S228" i="12"/>
  <c r="F228" i="12"/>
  <c r="AW227" i="12"/>
  <c r="AV227" i="12"/>
  <c r="AU227" i="12"/>
  <c r="AT227" i="12"/>
  <c r="AS227" i="12"/>
  <c r="AR227" i="12"/>
  <c r="AQ227" i="12"/>
  <c r="AP227" i="12"/>
  <c r="AO227" i="12"/>
  <c r="AN227" i="12"/>
  <c r="AM227" i="12"/>
  <c r="AL227" i="12"/>
  <c r="AK227" i="12"/>
  <c r="AJ227" i="12"/>
  <c r="AI227" i="12"/>
  <c r="AH227" i="12"/>
  <c r="AG227" i="12"/>
  <c r="AF227" i="12"/>
  <c r="AE227" i="12"/>
  <c r="AD227" i="12"/>
  <c r="AC227" i="12"/>
  <c r="AB227" i="12"/>
  <c r="AA227" i="12"/>
  <c r="Z227" i="12"/>
  <c r="Y227" i="12"/>
  <c r="X227" i="12"/>
  <c r="W227" i="12"/>
  <c r="V227" i="12"/>
  <c r="U227" i="12"/>
  <c r="T227" i="12"/>
  <c r="S227" i="12"/>
  <c r="AW225" i="12"/>
  <c r="AV225" i="12"/>
  <c r="AU225" i="12"/>
  <c r="AT225" i="12"/>
  <c r="AS225" i="12"/>
  <c r="AR225" i="12"/>
  <c r="AQ225" i="12"/>
  <c r="AP225" i="12"/>
  <c r="AO225" i="12"/>
  <c r="AN225" i="12"/>
  <c r="AM225" i="12"/>
  <c r="AL225" i="12"/>
  <c r="AK225" i="12"/>
  <c r="AJ225" i="12"/>
  <c r="AI225" i="12"/>
  <c r="AH225" i="12"/>
  <c r="AG225" i="12"/>
  <c r="AF225" i="12"/>
  <c r="AE225" i="12"/>
  <c r="AD225" i="12"/>
  <c r="AC225" i="12"/>
  <c r="AB225" i="12"/>
  <c r="AA225" i="12"/>
  <c r="Z225" i="12"/>
  <c r="Y225" i="12"/>
  <c r="X225" i="12"/>
  <c r="W225" i="12"/>
  <c r="V225" i="12"/>
  <c r="U225" i="12"/>
  <c r="T225" i="12"/>
  <c r="S225" i="12"/>
  <c r="F225" i="12"/>
  <c r="AW224" i="12"/>
  <c r="AV224" i="12"/>
  <c r="AU224" i="12"/>
  <c r="AT224" i="12"/>
  <c r="AS224" i="12"/>
  <c r="AR224" i="12"/>
  <c r="AQ224" i="12"/>
  <c r="AP224" i="12"/>
  <c r="AO224" i="12"/>
  <c r="AN224" i="12"/>
  <c r="AM224" i="12"/>
  <c r="AL224" i="12"/>
  <c r="AK224" i="12"/>
  <c r="AJ224" i="12"/>
  <c r="AI224" i="12"/>
  <c r="AH224" i="12"/>
  <c r="AG224" i="12"/>
  <c r="AF224" i="12"/>
  <c r="AE224" i="12"/>
  <c r="AD224" i="12"/>
  <c r="AC224" i="12"/>
  <c r="AB224" i="12"/>
  <c r="AA224" i="12"/>
  <c r="Z224" i="12"/>
  <c r="Y224" i="12"/>
  <c r="X224" i="12"/>
  <c r="W224" i="12"/>
  <c r="V224" i="12"/>
  <c r="U224" i="12"/>
  <c r="T224" i="12"/>
  <c r="S224" i="12"/>
  <c r="AW222" i="12"/>
  <c r="AV222" i="12"/>
  <c r="AU222" i="12"/>
  <c r="AT222" i="12"/>
  <c r="AS222" i="12"/>
  <c r="AR222" i="12"/>
  <c r="AQ222" i="12"/>
  <c r="AP222" i="12"/>
  <c r="AO222" i="12"/>
  <c r="AN222" i="12"/>
  <c r="AM222" i="12"/>
  <c r="AL222" i="12"/>
  <c r="AK222" i="12"/>
  <c r="AJ222" i="12"/>
  <c r="AI222" i="12"/>
  <c r="AH222" i="12"/>
  <c r="AG222" i="12"/>
  <c r="AF222" i="12"/>
  <c r="AE222" i="12"/>
  <c r="AD222" i="12"/>
  <c r="AC222" i="12"/>
  <c r="AB222" i="12"/>
  <c r="AA222" i="12"/>
  <c r="Z222" i="12"/>
  <c r="Y222" i="12"/>
  <c r="X222" i="12"/>
  <c r="W222" i="12"/>
  <c r="V222" i="12"/>
  <c r="U222" i="12"/>
  <c r="T222" i="12"/>
  <c r="S222" i="12"/>
  <c r="F222" i="12"/>
  <c r="AW221" i="12"/>
  <c r="AV221" i="12"/>
  <c r="AU221" i="12"/>
  <c r="AT221" i="12"/>
  <c r="AS221" i="12"/>
  <c r="AR221" i="12"/>
  <c r="AQ221" i="12"/>
  <c r="AP221" i="12"/>
  <c r="AO221" i="12"/>
  <c r="AN221" i="12"/>
  <c r="AM221" i="12"/>
  <c r="AL221" i="12"/>
  <c r="AK221" i="12"/>
  <c r="AJ221" i="12"/>
  <c r="AI221" i="12"/>
  <c r="AH221" i="12"/>
  <c r="AG221" i="12"/>
  <c r="AF221" i="12"/>
  <c r="AE221" i="12"/>
  <c r="AD221" i="12"/>
  <c r="AC221" i="12"/>
  <c r="AB221" i="12"/>
  <c r="AA221" i="12"/>
  <c r="Z221" i="12"/>
  <c r="Y221" i="12"/>
  <c r="X221" i="12"/>
  <c r="W221" i="12"/>
  <c r="V221" i="12"/>
  <c r="U221" i="12"/>
  <c r="T221" i="12"/>
  <c r="S221" i="12"/>
  <c r="AW219" i="12"/>
  <c r="AV219" i="12"/>
  <c r="AU219" i="12"/>
  <c r="AT219" i="12"/>
  <c r="AS219" i="12"/>
  <c r="AR219" i="12"/>
  <c r="AQ219" i="12"/>
  <c r="AP219" i="12"/>
  <c r="AO219" i="12"/>
  <c r="AN219" i="12"/>
  <c r="AM219" i="12"/>
  <c r="AL219" i="12"/>
  <c r="AK219" i="12"/>
  <c r="AJ219" i="12"/>
  <c r="AI219" i="12"/>
  <c r="AH219" i="12"/>
  <c r="AG219" i="12"/>
  <c r="AF219" i="12"/>
  <c r="AE219" i="12"/>
  <c r="AD219" i="12"/>
  <c r="AC219" i="12"/>
  <c r="AB219" i="12"/>
  <c r="AA219" i="12"/>
  <c r="Z219" i="12"/>
  <c r="Y219" i="12"/>
  <c r="X219" i="12"/>
  <c r="W219" i="12"/>
  <c r="V219" i="12"/>
  <c r="U219" i="12"/>
  <c r="T219" i="12"/>
  <c r="S219" i="12"/>
  <c r="F219" i="12"/>
  <c r="AW218" i="12"/>
  <c r="AV218" i="12"/>
  <c r="AU218" i="12"/>
  <c r="AT218" i="12"/>
  <c r="AS218" i="12"/>
  <c r="AR218" i="12"/>
  <c r="AQ218" i="12"/>
  <c r="AP218" i="12"/>
  <c r="AO218" i="12"/>
  <c r="AN218" i="12"/>
  <c r="AM218" i="12"/>
  <c r="AL218" i="12"/>
  <c r="AK218" i="12"/>
  <c r="AJ218" i="12"/>
  <c r="AI218" i="12"/>
  <c r="AH218" i="12"/>
  <c r="AG218" i="12"/>
  <c r="AF218" i="12"/>
  <c r="AE218" i="12"/>
  <c r="AD218" i="12"/>
  <c r="AC218" i="12"/>
  <c r="AB218" i="12"/>
  <c r="AA218" i="12"/>
  <c r="Z218" i="12"/>
  <c r="Y218" i="12"/>
  <c r="X218" i="12"/>
  <c r="W218" i="12"/>
  <c r="V218" i="12"/>
  <c r="U218" i="12"/>
  <c r="T218" i="12"/>
  <c r="S218" i="12"/>
  <c r="AW216" i="12"/>
  <c r="AV216" i="12"/>
  <c r="AU216" i="12"/>
  <c r="AT216" i="12"/>
  <c r="AS216" i="12"/>
  <c r="AR216" i="12"/>
  <c r="AQ216" i="12"/>
  <c r="AP216" i="12"/>
  <c r="AO216" i="12"/>
  <c r="AN216" i="12"/>
  <c r="AM216" i="12"/>
  <c r="AL216" i="12"/>
  <c r="AK216" i="12"/>
  <c r="AJ216" i="12"/>
  <c r="AI216" i="12"/>
  <c r="AH216" i="12"/>
  <c r="AG216" i="12"/>
  <c r="AF216" i="12"/>
  <c r="AE216" i="12"/>
  <c r="AD216" i="12"/>
  <c r="AC216" i="12"/>
  <c r="AB216" i="12"/>
  <c r="AA216" i="12"/>
  <c r="Z216" i="12"/>
  <c r="Y216" i="12"/>
  <c r="X216" i="12"/>
  <c r="W216" i="12"/>
  <c r="V216" i="12"/>
  <c r="U216" i="12"/>
  <c r="T216" i="12"/>
  <c r="S216" i="12"/>
  <c r="F216" i="12"/>
  <c r="AW215" i="12"/>
  <c r="AV215" i="12"/>
  <c r="AU215" i="12"/>
  <c r="AT215" i="12"/>
  <c r="AS215" i="12"/>
  <c r="AR215" i="12"/>
  <c r="AQ215" i="12"/>
  <c r="AP215" i="12"/>
  <c r="AO215" i="12"/>
  <c r="AN215" i="12"/>
  <c r="AM215" i="12"/>
  <c r="AL215" i="12"/>
  <c r="AK215" i="12"/>
  <c r="AJ215" i="12"/>
  <c r="AI215" i="12"/>
  <c r="AH215" i="12"/>
  <c r="AG215" i="12"/>
  <c r="AF215" i="12"/>
  <c r="AE215" i="12"/>
  <c r="AD215" i="12"/>
  <c r="AC215" i="12"/>
  <c r="AB215" i="12"/>
  <c r="AA215" i="12"/>
  <c r="Z215" i="12"/>
  <c r="Y215" i="12"/>
  <c r="X215" i="12"/>
  <c r="W215" i="12"/>
  <c r="V215" i="12"/>
  <c r="U215" i="12"/>
  <c r="T215" i="12"/>
  <c r="S215" i="12"/>
  <c r="AW213" i="12"/>
  <c r="AV213" i="12"/>
  <c r="AU213" i="12"/>
  <c r="AT213" i="12"/>
  <c r="AS213" i="12"/>
  <c r="AR213" i="12"/>
  <c r="AQ213" i="12"/>
  <c r="AP213" i="12"/>
  <c r="AO213" i="12"/>
  <c r="AN213" i="12"/>
  <c r="AM213" i="12"/>
  <c r="AL213" i="12"/>
  <c r="AK213" i="12"/>
  <c r="AJ213" i="12"/>
  <c r="AI213" i="12"/>
  <c r="AH213" i="12"/>
  <c r="AG213" i="12"/>
  <c r="AF213" i="12"/>
  <c r="AE213" i="12"/>
  <c r="AD213" i="12"/>
  <c r="AC213" i="12"/>
  <c r="AB213" i="12"/>
  <c r="AA213" i="12"/>
  <c r="Z213" i="12"/>
  <c r="Y213" i="12"/>
  <c r="X213" i="12"/>
  <c r="W213" i="12"/>
  <c r="V213" i="12"/>
  <c r="U213" i="12"/>
  <c r="T213" i="12"/>
  <c r="S213" i="12"/>
  <c r="F213" i="12"/>
  <c r="AW212" i="12"/>
  <c r="AV212" i="12"/>
  <c r="AU212" i="12"/>
  <c r="AT212" i="12"/>
  <c r="AS212" i="12"/>
  <c r="AR212" i="12"/>
  <c r="AQ212" i="12"/>
  <c r="AP212" i="12"/>
  <c r="AO212" i="12"/>
  <c r="AN212" i="12"/>
  <c r="AM212" i="12"/>
  <c r="AL212" i="12"/>
  <c r="AK212" i="12"/>
  <c r="AJ212" i="12"/>
  <c r="AI212" i="12"/>
  <c r="AH212" i="12"/>
  <c r="AG212" i="12"/>
  <c r="AF212" i="12"/>
  <c r="AE212" i="12"/>
  <c r="AD212" i="12"/>
  <c r="AC212" i="12"/>
  <c r="AB212" i="12"/>
  <c r="AA212" i="12"/>
  <c r="Z212" i="12"/>
  <c r="Y212" i="12"/>
  <c r="X212" i="12"/>
  <c r="W212" i="12"/>
  <c r="V212" i="12"/>
  <c r="U212" i="12"/>
  <c r="T212" i="12"/>
  <c r="S212" i="12"/>
  <c r="AW210" i="12"/>
  <c r="AV210" i="12"/>
  <c r="AU210" i="12"/>
  <c r="AT210" i="12"/>
  <c r="AS210" i="12"/>
  <c r="AR210" i="12"/>
  <c r="AQ210" i="12"/>
  <c r="AP210" i="12"/>
  <c r="AO210" i="12"/>
  <c r="AN210" i="12"/>
  <c r="AM210" i="12"/>
  <c r="AL210" i="12"/>
  <c r="AK210" i="12"/>
  <c r="AJ210" i="12"/>
  <c r="AI210" i="12"/>
  <c r="AH210" i="12"/>
  <c r="AG210" i="12"/>
  <c r="AF210" i="12"/>
  <c r="AE210" i="12"/>
  <c r="AD210" i="12"/>
  <c r="AC210" i="12"/>
  <c r="AB210" i="12"/>
  <c r="AA210" i="12"/>
  <c r="Z210" i="12"/>
  <c r="Y210" i="12"/>
  <c r="X210" i="12"/>
  <c r="W210" i="12"/>
  <c r="V210" i="12"/>
  <c r="U210" i="12"/>
  <c r="T210" i="12"/>
  <c r="S210" i="12"/>
  <c r="F210" i="12"/>
  <c r="AW209" i="12"/>
  <c r="AV209" i="12"/>
  <c r="AU209" i="12"/>
  <c r="AT209" i="12"/>
  <c r="AS209" i="12"/>
  <c r="AR209" i="12"/>
  <c r="AQ209" i="12"/>
  <c r="AP209" i="12"/>
  <c r="AO209" i="12"/>
  <c r="AN209" i="12"/>
  <c r="AM209" i="12"/>
  <c r="AL209" i="12"/>
  <c r="AK209" i="12"/>
  <c r="AJ209" i="12"/>
  <c r="AI209" i="12"/>
  <c r="AH209" i="12"/>
  <c r="AG209" i="12"/>
  <c r="AF209" i="12"/>
  <c r="AE209" i="12"/>
  <c r="AD209" i="12"/>
  <c r="AC209" i="12"/>
  <c r="AB209" i="12"/>
  <c r="AA209" i="12"/>
  <c r="Z209" i="12"/>
  <c r="Y209" i="12"/>
  <c r="X209" i="12"/>
  <c r="W209" i="12"/>
  <c r="V209" i="12"/>
  <c r="U209" i="12"/>
  <c r="T209" i="12"/>
  <c r="S209" i="12"/>
  <c r="AW207" i="12"/>
  <c r="AV207" i="12"/>
  <c r="AU207" i="12"/>
  <c r="AT207" i="12"/>
  <c r="AS207" i="12"/>
  <c r="AR207" i="12"/>
  <c r="AQ207" i="12"/>
  <c r="AP207" i="12"/>
  <c r="AO207" i="12"/>
  <c r="AN207" i="12"/>
  <c r="AM207" i="12"/>
  <c r="AL207" i="12"/>
  <c r="AK207" i="12"/>
  <c r="AJ207" i="12"/>
  <c r="AI207" i="12"/>
  <c r="AH207" i="12"/>
  <c r="AG207" i="12"/>
  <c r="AF207" i="12"/>
  <c r="AE207" i="12"/>
  <c r="AD207" i="12"/>
  <c r="AC207" i="12"/>
  <c r="AB207" i="12"/>
  <c r="AA207" i="12"/>
  <c r="Z207" i="12"/>
  <c r="Y207" i="12"/>
  <c r="X207" i="12"/>
  <c r="W207" i="12"/>
  <c r="V207" i="12"/>
  <c r="U207" i="12"/>
  <c r="T207" i="12"/>
  <c r="S207" i="12"/>
  <c r="F207" i="12"/>
  <c r="AW206" i="12"/>
  <c r="AV206" i="12"/>
  <c r="AU206" i="12"/>
  <c r="AT206" i="12"/>
  <c r="AS206" i="12"/>
  <c r="AR206" i="12"/>
  <c r="AQ206" i="12"/>
  <c r="AP206" i="12"/>
  <c r="AO206" i="12"/>
  <c r="AN206" i="12"/>
  <c r="AM206" i="12"/>
  <c r="AL206" i="12"/>
  <c r="AK206" i="12"/>
  <c r="AJ206" i="12"/>
  <c r="AI206" i="12"/>
  <c r="AH206" i="12"/>
  <c r="AG206" i="12"/>
  <c r="AF206" i="12"/>
  <c r="AE206" i="12"/>
  <c r="AD206" i="12"/>
  <c r="AC206" i="12"/>
  <c r="AB206" i="12"/>
  <c r="AA206" i="12"/>
  <c r="Z206" i="12"/>
  <c r="Y206" i="12"/>
  <c r="X206" i="12"/>
  <c r="W206" i="12"/>
  <c r="V206" i="12"/>
  <c r="U206" i="12"/>
  <c r="T206" i="12"/>
  <c r="S206" i="12"/>
  <c r="AW204" i="12"/>
  <c r="AV204" i="12"/>
  <c r="AU204" i="12"/>
  <c r="AT204" i="12"/>
  <c r="AS204" i="12"/>
  <c r="AR204" i="12"/>
  <c r="AQ204" i="12"/>
  <c r="AP204" i="12"/>
  <c r="AO204" i="12"/>
  <c r="AN204" i="12"/>
  <c r="AM204" i="12"/>
  <c r="AL204" i="12"/>
  <c r="AK204" i="12"/>
  <c r="AJ204" i="12"/>
  <c r="AI204" i="12"/>
  <c r="AH204" i="12"/>
  <c r="AG204" i="12"/>
  <c r="AF204" i="12"/>
  <c r="AE204" i="12"/>
  <c r="AD204" i="12"/>
  <c r="AC204" i="12"/>
  <c r="AB204" i="12"/>
  <c r="AA204" i="12"/>
  <c r="Z204" i="12"/>
  <c r="Y204" i="12"/>
  <c r="X204" i="12"/>
  <c r="W204" i="12"/>
  <c r="V204" i="12"/>
  <c r="U204" i="12"/>
  <c r="T204" i="12"/>
  <c r="S204" i="12"/>
  <c r="F204" i="12"/>
  <c r="AW203" i="12"/>
  <c r="AV203" i="12"/>
  <c r="AU203" i="12"/>
  <c r="AT203" i="12"/>
  <c r="AS203" i="12"/>
  <c r="AR203" i="12"/>
  <c r="AQ203" i="12"/>
  <c r="AP203" i="12"/>
  <c r="AO203" i="12"/>
  <c r="AN203" i="12"/>
  <c r="AM203" i="12"/>
  <c r="AL203" i="12"/>
  <c r="AK203" i="12"/>
  <c r="AJ203" i="12"/>
  <c r="AI203" i="12"/>
  <c r="AH203" i="12"/>
  <c r="AG203" i="12"/>
  <c r="AF203" i="12"/>
  <c r="AE203" i="12"/>
  <c r="AD203" i="12"/>
  <c r="AC203" i="12"/>
  <c r="AB203" i="12"/>
  <c r="AA203" i="12"/>
  <c r="Z203" i="12"/>
  <c r="Y203" i="12"/>
  <c r="X203" i="12"/>
  <c r="W203" i="12"/>
  <c r="V203" i="12"/>
  <c r="U203" i="12"/>
  <c r="T203" i="12"/>
  <c r="S203" i="12"/>
  <c r="AW201" i="12"/>
  <c r="AV201" i="12"/>
  <c r="AU201" i="12"/>
  <c r="AT201" i="12"/>
  <c r="AS201" i="12"/>
  <c r="AR201" i="12"/>
  <c r="AQ201" i="12"/>
  <c r="AP201" i="12"/>
  <c r="AO201" i="12"/>
  <c r="AN201" i="12"/>
  <c r="AM201" i="12"/>
  <c r="AL201" i="12"/>
  <c r="AK201" i="12"/>
  <c r="AJ201" i="12"/>
  <c r="AI201" i="12"/>
  <c r="AH201" i="12"/>
  <c r="AG201" i="12"/>
  <c r="AF201" i="12"/>
  <c r="AE201" i="12"/>
  <c r="AD201" i="12"/>
  <c r="AC201" i="12"/>
  <c r="AB201" i="12"/>
  <c r="AA201" i="12"/>
  <c r="Z201" i="12"/>
  <c r="Y201" i="12"/>
  <c r="X201" i="12"/>
  <c r="W201" i="12"/>
  <c r="V201" i="12"/>
  <c r="U201" i="12"/>
  <c r="T201" i="12"/>
  <c r="S201" i="12"/>
  <c r="F201" i="12"/>
  <c r="AW200" i="12"/>
  <c r="AV200" i="12"/>
  <c r="AU200" i="12"/>
  <c r="AT200" i="12"/>
  <c r="AS200" i="12"/>
  <c r="AR200" i="12"/>
  <c r="AQ200" i="12"/>
  <c r="AP200" i="12"/>
  <c r="AO200" i="12"/>
  <c r="AN200" i="12"/>
  <c r="AM200" i="12"/>
  <c r="AL200" i="12"/>
  <c r="AK200" i="12"/>
  <c r="AJ200" i="12"/>
  <c r="AI200" i="12"/>
  <c r="AH200" i="12"/>
  <c r="AG200" i="12"/>
  <c r="AF200" i="12"/>
  <c r="AE200" i="12"/>
  <c r="AD200" i="12"/>
  <c r="AC200" i="12"/>
  <c r="AB200" i="12"/>
  <c r="AA200" i="12"/>
  <c r="Z200" i="12"/>
  <c r="Y200" i="12"/>
  <c r="X200" i="12"/>
  <c r="W200" i="12"/>
  <c r="V200" i="12"/>
  <c r="U200" i="12"/>
  <c r="T200" i="12"/>
  <c r="S200" i="12"/>
  <c r="AW198" i="12"/>
  <c r="AV198" i="12"/>
  <c r="AU198" i="12"/>
  <c r="AT198" i="12"/>
  <c r="AS198" i="12"/>
  <c r="AR198" i="12"/>
  <c r="AQ198" i="12"/>
  <c r="AP198" i="12"/>
  <c r="AO198" i="12"/>
  <c r="AN198" i="12"/>
  <c r="AM198" i="12"/>
  <c r="AL198" i="12"/>
  <c r="AK198" i="12"/>
  <c r="AJ198" i="12"/>
  <c r="AI198" i="12"/>
  <c r="AH198" i="12"/>
  <c r="AG198" i="12"/>
  <c r="AF198" i="12"/>
  <c r="AE198" i="12"/>
  <c r="AD198" i="12"/>
  <c r="AC198" i="12"/>
  <c r="AB198" i="12"/>
  <c r="AA198" i="12"/>
  <c r="Z198" i="12"/>
  <c r="Y198" i="12"/>
  <c r="X198" i="12"/>
  <c r="W198" i="12"/>
  <c r="V198" i="12"/>
  <c r="U198" i="12"/>
  <c r="T198" i="12"/>
  <c r="S198" i="12"/>
  <c r="F198" i="12"/>
  <c r="AW197" i="12"/>
  <c r="AV197" i="12"/>
  <c r="AU197" i="12"/>
  <c r="AT197" i="12"/>
  <c r="AS197" i="12"/>
  <c r="AR197" i="12"/>
  <c r="AQ197" i="12"/>
  <c r="AP197" i="12"/>
  <c r="AO197" i="12"/>
  <c r="AN197" i="12"/>
  <c r="AM197" i="12"/>
  <c r="AL197" i="12"/>
  <c r="AK197" i="12"/>
  <c r="AJ197" i="12"/>
  <c r="AI197" i="12"/>
  <c r="AH197" i="12"/>
  <c r="AG197" i="12"/>
  <c r="AF197" i="12"/>
  <c r="AE197" i="12"/>
  <c r="AD197" i="12"/>
  <c r="AC197" i="12"/>
  <c r="AB197" i="12"/>
  <c r="AA197" i="12"/>
  <c r="Z197" i="12"/>
  <c r="Y197" i="12"/>
  <c r="X197" i="12"/>
  <c r="W197" i="12"/>
  <c r="V197" i="12"/>
  <c r="U197" i="12"/>
  <c r="T197" i="12"/>
  <c r="S197" i="12"/>
  <c r="AW195" i="12"/>
  <c r="AV195" i="12"/>
  <c r="AU195" i="12"/>
  <c r="AT195" i="12"/>
  <c r="AS195" i="12"/>
  <c r="AR195" i="12"/>
  <c r="AQ195" i="12"/>
  <c r="AP195" i="12"/>
  <c r="AO195" i="12"/>
  <c r="AN195" i="12"/>
  <c r="AM195" i="12"/>
  <c r="AL195" i="12"/>
  <c r="AK195" i="12"/>
  <c r="AJ195" i="12"/>
  <c r="AI195" i="12"/>
  <c r="AH195" i="12"/>
  <c r="AG195" i="12"/>
  <c r="AF195" i="12"/>
  <c r="AE195" i="12"/>
  <c r="AD195" i="12"/>
  <c r="AC195" i="12"/>
  <c r="AB195" i="12"/>
  <c r="AA195" i="12"/>
  <c r="Z195" i="12"/>
  <c r="Y195" i="12"/>
  <c r="X195" i="12"/>
  <c r="W195" i="12"/>
  <c r="V195" i="12"/>
  <c r="U195" i="12"/>
  <c r="T195" i="12"/>
  <c r="S195" i="12"/>
  <c r="F195" i="12"/>
  <c r="AW194" i="12"/>
  <c r="AV194" i="12"/>
  <c r="AU194" i="12"/>
  <c r="AT194" i="12"/>
  <c r="AS194" i="12"/>
  <c r="AR194" i="12"/>
  <c r="AQ194" i="12"/>
  <c r="AP194" i="12"/>
  <c r="AO194" i="12"/>
  <c r="AN194" i="12"/>
  <c r="AM194" i="12"/>
  <c r="AL194" i="12"/>
  <c r="AK194" i="12"/>
  <c r="AJ194" i="12"/>
  <c r="AI194" i="12"/>
  <c r="AH194" i="12"/>
  <c r="AG194" i="12"/>
  <c r="AF194" i="12"/>
  <c r="AE194" i="12"/>
  <c r="AD194" i="12"/>
  <c r="AC194" i="12"/>
  <c r="AB194" i="12"/>
  <c r="AA194" i="12"/>
  <c r="Z194" i="12"/>
  <c r="Y194" i="12"/>
  <c r="X194" i="12"/>
  <c r="W194" i="12"/>
  <c r="V194" i="12"/>
  <c r="U194" i="12"/>
  <c r="T194" i="12"/>
  <c r="S194" i="12"/>
  <c r="AW192" i="12"/>
  <c r="AV192" i="12"/>
  <c r="AU192" i="12"/>
  <c r="AT192" i="12"/>
  <c r="AS192" i="12"/>
  <c r="AR192" i="12"/>
  <c r="AQ192" i="12"/>
  <c r="AP192" i="12"/>
  <c r="AO192" i="12"/>
  <c r="AN192" i="12"/>
  <c r="AM192" i="12"/>
  <c r="AL192" i="12"/>
  <c r="AK192" i="12"/>
  <c r="AJ192" i="12"/>
  <c r="AI192" i="12"/>
  <c r="AH192" i="12"/>
  <c r="AG192" i="12"/>
  <c r="AF192" i="12"/>
  <c r="AE192" i="12"/>
  <c r="AD192" i="12"/>
  <c r="AC192" i="12"/>
  <c r="AB192" i="12"/>
  <c r="AA192" i="12"/>
  <c r="Z192" i="12"/>
  <c r="Y192" i="12"/>
  <c r="X192" i="12"/>
  <c r="W192" i="12"/>
  <c r="V192" i="12"/>
  <c r="U192" i="12"/>
  <c r="T192" i="12"/>
  <c r="S192" i="12"/>
  <c r="F192" i="12"/>
  <c r="AW191" i="12"/>
  <c r="AV191" i="12"/>
  <c r="AU191" i="12"/>
  <c r="AT191" i="12"/>
  <c r="AS191" i="12"/>
  <c r="AR191" i="12"/>
  <c r="AQ191" i="12"/>
  <c r="AP191" i="12"/>
  <c r="AO191" i="12"/>
  <c r="AN191" i="12"/>
  <c r="AM191" i="12"/>
  <c r="AL191" i="12"/>
  <c r="AK191" i="12"/>
  <c r="AJ191" i="12"/>
  <c r="AI191" i="12"/>
  <c r="AH191" i="12"/>
  <c r="AG191" i="12"/>
  <c r="AF191" i="12"/>
  <c r="AE191" i="12"/>
  <c r="AD191" i="12"/>
  <c r="AC191" i="12"/>
  <c r="AB191" i="12"/>
  <c r="AA191" i="12"/>
  <c r="Z191" i="12"/>
  <c r="Y191" i="12"/>
  <c r="X191" i="12"/>
  <c r="W191" i="12"/>
  <c r="V191" i="12"/>
  <c r="U191" i="12"/>
  <c r="T191" i="12"/>
  <c r="S191" i="12"/>
  <c r="AW189" i="12"/>
  <c r="AV189" i="12"/>
  <c r="AU189" i="12"/>
  <c r="AT189" i="12"/>
  <c r="AS189" i="12"/>
  <c r="AR189" i="12"/>
  <c r="AQ189" i="12"/>
  <c r="AP189" i="12"/>
  <c r="AO189" i="12"/>
  <c r="AN189" i="12"/>
  <c r="AM189" i="12"/>
  <c r="AL189" i="12"/>
  <c r="AK189" i="12"/>
  <c r="AJ189" i="12"/>
  <c r="AI189" i="12"/>
  <c r="AH189" i="12"/>
  <c r="AG189" i="12"/>
  <c r="AF189" i="12"/>
  <c r="AE189" i="12"/>
  <c r="AD189" i="12"/>
  <c r="AC189" i="12"/>
  <c r="AB189" i="12"/>
  <c r="AA189" i="12"/>
  <c r="Z189" i="12"/>
  <c r="Y189" i="12"/>
  <c r="X189" i="12"/>
  <c r="W189" i="12"/>
  <c r="V189" i="12"/>
  <c r="U189" i="12"/>
  <c r="T189" i="12"/>
  <c r="S189" i="12"/>
  <c r="F189" i="12"/>
  <c r="AW188" i="12"/>
  <c r="AV188" i="12"/>
  <c r="AU188" i="12"/>
  <c r="AT188" i="12"/>
  <c r="AS188" i="12"/>
  <c r="AR188" i="12"/>
  <c r="AQ188" i="12"/>
  <c r="AP188" i="12"/>
  <c r="AO188" i="12"/>
  <c r="AN188" i="12"/>
  <c r="AM188" i="12"/>
  <c r="AL188" i="12"/>
  <c r="AK188" i="12"/>
  <c r="AJ188" i="12"/>
  <c r="AI188" i="12"/>
  <c r="AH188" i="12"/>
  <c r="AG188" i="12"/>
  <c r="AF188" i="12"/>
  <c r="AE188" i="12"/>
  <c r="AD188" i="12"/>
  <c r="AC188" i="12"/>
  <c r="AB188" i="12"/>
  <c r="AA188" i="12"/>
  <c r="Z188" i="12"/>
  <c r="Y188" i="12"/>
  <c r="X188" i="12"/>
  <c r="W188" i="12"/>
  <c r="V188" i="12"/>
  <c r="U188" i="12"/>
  <c r="T188" i="12"/>
  <c r="S188" i="12"/>
  <c r="AW186" i="12"/>
  <c r="AV186" i="12"/>
  <c r="AU186" i="12"/>
  <c r="AT186" i="12"/>
  <c r="AS186" i="12"/>
  <c r="AR186" i="12"/>
  <c r="AQ186" i="12"/>
  <c r="AP186" i="12"/>
  <c r="AO186" i="12"/>
  <c r="AN186" i="12"/>
  <c r="AM186" i="12"/>
  <c r="AL186" i="12"/>
  <c r="AK186" i="12"/>
  <c r="AJ186" i="12"/>
  <c r="AI186" i="12"/>
  <c r="AH186" i="12"/>
  <c r="AG186" i="12"/>
  <c r="AF186" i="12"/>
  <c r="AE186" i="12"/>
  <c r="AD186" i="12"/>
  <c r="AC186" i="12"/>
  <c r="AB186" i="12"/>
  <c r="AA186" i="12"/>
  <c r="Z186" i="12"/>
  <c r="Y186" i="12"/>
  <c r="X186" i="12"/>
  <c r="W186" i="12"/>
  <c r="V186" i="12"/>
  <c r="U186" i="12"/>
  <c r="T186" i="12"/>
  <c r="S186" i="12"/>
  <c r="F186" i="12"/>
  <c r="AW185" i="12"/>
  <c r="AV185" i="12"/>
  <c r="AU185" i="12"/>
  <c r="AT185" i="12"/>
  <c r="AS185" i="12"/>
  <c r="AR185" i="12"/>
  <c r="AQ185" i="12"/>
  <c r="AP185" i="12"/>
  <c r="AO185" i="12"/>
  <c r="AN185" i="12"/>
  <c r="AM185" i="12"/>
  <c r="AL185" i="12"/>
  <c r="AK185" i="12"/>
  <c r="AJ185" i="12"/>
  <c r="AI185" i="12"/>
  <c r="AH185" i="12"/>
  <c r="AG185" i="12"/>
  <c r="AF185" i="12"/>
  <c r="AE185" i="12"/>
  <c r="AD185" i="12"/>
  <c r="AC185" i="12"/>
  <c r="AB185" i="12"/>
  <c r="AA185" i="12"/>
  <c r="Z185" i="12"/>
  <c r="Y185" i="12"/>
  <c r="X185" i="12"/>
  <c r="W185" i="12"/>
  <c r="V185" i="12"/>
  <c r="U185" i="12"/>
  <c r="T185" i="12"/>
  <c r="S185" i="12"/>
  <c r="AW183" i="12"/>
  <c r="AV183" i="12"/>
  <c r="AU183" i="12"/>
  <c r="AT183" i="12"/>
  <c r="AS183" i="12"/>
  <c r="AR183" i="12"/>
  <c r="AQ183" i="12"/>
  <c r="AP183" i="12"/>
  <c r="AO183" i="12"/>
  <c r="AN183" i="12"/>
  <c r="AM183" i="12"/>
  <c r="AL183" i="12"/>
  <c r="AK183" i="12"/>
  <c r="AJ183" i="12"/>
  <c r="AI183" i="12"/>
  <c r="AH183" i="12"/>
  <c r="AG183" i="12"/>
  <c r="AF183" i="12"/>
  <c r="AE183" i="12"/>
  <c r="AD183" i="12"/>
  <c r="AC183" i="12"/>
  <c r="AB183" i="12"/>
  <c r="AA183" i="12"/>
  <c r="Z183" i="12"/>
  <c r="Y183" i="12"/>
  <c r="X183" i="12"/>
  <c r="W183" i="12"/>
  <c r="V183" i="12"/>
  <c r="U183" i="12"/>
  <c r="T183" i="12"/>
  <c r="S183" i="12"/>
  <c r="F183" i="12"/>
  <c r="AW182" i="12"/>
  <c r="AV182" i="12"/>
  <c r="AU182" i="12"/>
  <c r="AT182" i="12"/>
  <c r="AS182" i="12"/>
  <c r="AR182" i="12"/>
  <c r="AQ182" i="12"/>
  <c r="AP182" i="12"/>
  <c r="AO182" i="12"/>
  <c r="AN182" i="12"/>
  <c r="AM182" i="12"/>
  <c r="AL182" i="12"/>
  <c r="AK182" i="12"/>
  <c r="AJ182" i="12"/>
  <c r="AI182" i="12"/>
  <c r="AH182" i="12"/>
  <c r="AG182" i="12"/>
  <c r="AF182" i="12"/>
  <c r="AE182" i="12"/>
  <c r="AD182" i="12"/>
  <c r="AC182" i="12"/>
  <c r="AB182" i="12"/>
  <c r="AA182" i="12"/>
  <c r="Z182" i="12"/>
  <c r="Y182" i="12"/>
  <c r="X182" i="12"/>
  <c r="W182" i="12"/>
  <c r="V182" i="12"/>
  <c r="U182" i="12"/>
  <c r="T182" i="12"/>
  <c r="S182" i="12"/>
  <c r="AW180" i="12"/>
  <c r="AV180" i="12"/>
  <c r="AU180" i="12"/>
  <c r="AT180" i="12"/>
  <c r="AS180" i="12"/>
  <c r="AR180" i="12"/>
  <c r="AQ180" i="12"/>
  <c r="AP180" i="12"/>
  <c r="AO180" i="12"/>
  <c r="AN180" i="12"/>
  <c r="AM180" i="12"/>
  <c r="AL180" i="12"/>
  <c r="AK180" i="12"/>
  <c r="AJ180" i="12"/>
  <c r="AI180" i="12"/>
  <c r="AH180" i="12"/>
  <c r="AG180" i="12"/>
  <c r="AF180" i="12"/>
  <c r="AE180" i="12"/>
  <c r="AD180" i="12"/>
  <c r="AC180" i="12"/>
  <c r="AB180" i="12"/>
  <c r="AA180" i="12"/>
  <c r="Z180" i="12"/>
  <c r="Y180" i="12"/>
  <c r="X180" i="12"/>
  <c r="W180" i="12"/>
  <c r="V180" i="12"/>
  <c r="U180" i="12"/>
  <c r="T180" i="12"/>
  <c r="S180" i="12"/>
  <c r="F180" i="12"/>
  <c r="AW179" i="12"/>
  <c r="AV179" i="12"/>
  <c r="AU179" i="12"/>
  <c r="AT179" i="12"/>
  <c r="AS179" i="12"/>
  <c r="AR179" i="12"/>
  <c r="AQ179" i="12"/>
  <c r="AP179" i="12"/>
  <c r="AO179" i="12"/>
  <c r="AN179" i="12"/>
  <c r="AM179" i="12"/>
  <c r="AL179" i="12"/>
  <c r="AK179" i="12"/>
  <c r="AJ179" i="12"/>
  <c r="AI179" i="12"/>
  <c r="AH179" i="12"/>
  <c r="AG179" i="12"/>
  <c r="AF179" i="12"/>
  <c r="AE179" i="12"/>
  <c r="AD179" i="12"/>
  <c r="AC179" i="12"/>
  <c r="AB179" i="12"/>
  <c r="AA179" i="12"/>
  <c r="Z179" i="12"/>
  <c r="Y179" i="12"/>
  <c r="X179" i="12"/>
  <c r="W179" i="12"/>
  <c r="V179" i="12"/>
  <c r="U179" i="12"/>
  <c r="T179" i="12"/>
  <c r="S179" i="12"/>
  <c r="AW177" i="12"/>
  <c r="AV177" i="12"/>
  <c r="AU177" i="12"/>
  <c r="AT177" i="12"/>
  <c r="AS177" i="12"/>
  <c r="AR177" i="12"/>
  <c r="AQ177" i="12"/>
  <c r="AP177" i="12"/>
  <c r="AO177" i="12"/>
  <c r="AN177" i="12"/>
  <c r="AM177" i="12"/>
  <c r="AL177" i="12"/>
  <c r="AK177" i="12"/>
  <c r="AJ177" i="12"/>
  <c r="AI177" i="12"/>
  <c r="AH177" i="12"/>
  <c r="AG177" i="12"/>
  <c r="AF177" i="12"/>
  <c r="AE177" i="12"/>
  <c r="AD177" i="12"/>
  <c r="AC177" i="12"/>
  <c r="AB177" i="12"/>
  <c r="AA177" i="12"/>
  <c r="Z177" i="12"/>
  <c r="Y177" i="12"/>
  <c r="X177" i="12"/>
  <c r="W177" i="12"/>
  <c r="V177" i="12"/>
  <c r="U177" i="12"/>
  <c r="T177" i="12"/>
  <c r="S177" i="12"/>
  <c r="F177" i="12"/>
  <c r="AW176" i="12"/>
  <c r="AV176" i="12"/>
  <c r="AU176" i="12"/>
  <c r="AT176" i="12"/>
  <c r="AS176" i="12"/>
  <c r="AR176" i="12"/>
  <c r="AQ176" i="12"/>
  <c r="AP176" i="12"/>
  <c r="AO176" i="12"/>
  <c r="AN176" i="12"/>
  <c r="AM176" i="12"/>
  <c r="AL176" i="12"/>
  <c r="AK176" i="12"/>
  <c r="AJ176" i="12"/>
  <c r="AI176" i="12"/>
  <c r="AH176" i="12"/>
  <c r="AG176" i="12"/>
  <c r="AF176" i="12"/>
  <c r="AE176" i="12"/>
  <c r="AD176" i="12"/>
  <c r="AC176" i="12"/>
  <c r="AB176" i="12"/>
  <c r="AA176" i="12"/>
  <c r="Z176" i="12"/>
  <c r="Y176" i="12"/>
  <c r="X176" i="12"/>
  <c r="W176" i="12"/>
  <c r="V176" i="12"/>
  <c r="U176" i="12"/>
  <c r="T176" i="12"/>
  <c r="S176" i="12"/>
  <c r="AW174" i="12"/>
  <c r="AV174" i="12"/>
  <c r="AU174" i="12"/>
  <c r="AT174" i="12"/>
  <c r="AS174" i="12"/>
  <c r="AR174" i="12"/>
  <c r="AQ174" i="12"/>
  <c r="AP174" i="12"/>
  <c r="AO174" i="12"/>
  <c r="AN174" i="12"/>
  <c r="AM174" i="12"/>
  <c r="AL174" i="12"/>
  <c r="AK174" i="12"/>
  <c r="AJ174" i="12"/>
  <c r="AI174" i="12"/>
  <c r="AH174" i="12"/>
  <c r="AG174" i="12"/>
  <c r="AF174" i="12"/>
  <c r="AE174" i="12"/>
  <c r="AD174" i="12"/>
  <c r="AC174" i="12"/>
  <c r="AB174" i="12"/>
  <c r="AA174" i="12"/>
  <c r="Z174" i="12"/>
  <c r="Y174" i="12"/>
  <c r="X174" i="12"/>
  <c r="W174" i="12"/>
  <c r="V174" i="12"/>
  <c r="U174" i="12"/>
  <c r="T174" i="12"/>
  <c r="S174" i="12"/>
  <c r="F174" i="12"/>
  <c r="AW173" i="12"/>
  <c r="AV173" i="12"/>
  <c r="AU173" i="12"/>
  <c r="AT173" i="12"/>
  <c r="AS173" i="12"/>
  <c r="AR173" i="12"/>
  <c r="AQ173" i="12"/>
  <c r="AP173" i="12"/>
  <c r="AO173" i="12"/>
  <c r="AN173" i="12"/>
  <c r="AM173" i="12"/>
  <c r="AL173" i="12"/>
  <c r="AK173" i="12"/>
  <c r="AJ173" i="12"/>
  <c r="AI173" i="12"/>
  <c r="AH173" i="12"/>
  <c r="AG173" i="12"/>
  <c r="AF173" i="12"/>
  <c r="AE173" i="12"/>
  <c r="AD173" i="12"/>
  <c r="AC173" i="12"/>
  <c r="AB173" i="12"/>
  <c r="AA173" i="12"/>
  <c r="Z173" i="12"/>
  <c r="Y173" i="12"/>
  <c r="X173" i="12"/>
  <c r="W173" i="12"/>
  <c r="V173" i="12"/>
  <c r="U173" i="12"/>
  <c r="T173" i="12"/>
  <c r="S173" i="12"/>
  <c r="AW171" i="12"/>
  <c r="AV171" i="12"/>
  <c r="AU171" i="12"/>
  <c r="AT171" i="12"/>
  <c r="AS171" i="12"/>
  <c r="AR171" i="12"/>
  <c r="AQ171" i="12"/>
  <c r="AP171" i="12"/>
  <c r="AO171" i="12"/>
  <c r="AN171" i="12"/>
  <c r="AM171" i="12"/>
  <c r="AL171" i="12"/>
  <c r="AK171" i="12"/>
  <c r="AJ171" i="12"/>
  <c r="AI171" i="12"/>
  <c r="AH171" i="12"/>
  <c r="AG171" i="12"/>
  <c r="AF171" i="12"/>
  <c r="AE171" i="12"/>
  <c r="AD171" i="12"/>
  <c r="AC171" i="12"/>
  <c r="AB171" i="12"/>
  <c r="AA171" i="12"/>
  <c r="Z171" i="12"/>
  <c r="Y171" i="12"/>
  <c r="X171" i="12"/>
  <c r="W171" i="12"/>
  <c r="V171" i="12"/>
  <c r="U171" i="12"/>
  <c r="T171" i="12"/>
  <c r="S171" i="12"/>
  <c r="F171"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T170" i="12"/>
  <c r="S170" i="12"/>
  <c r="AW168" i="12"/>
  <c r="AV168" i="12"/>
  <c r="AU168" i="12"/>
  <c r="AT168" i="12"/>
  <c r="AS168" i="12"/>
  <c r="AR168" i="12"/>
  <c r="AQ168" i="12"/>
  <c r="AP168" i="12"/>
  <c r="AO168" i="12"/>
  <c r="AN168" i="12"/>
  <c r="AM168" i="12"/>
  <c r="AL168" i="12"/>
  <c r="AK168" i="12"/>
  <c r="AJ168" i="12"/>
  <c r="AI168" i="12"/>
  <c r="AH168" i="12"/>
  <c r="AG168" i="12"/>
  <c r="AF168" i="12"/>
  <c r="AE168" i="12"/>
  <c r="AD168" i="12"/>
  <c r="AC168" i="12"/>
  <c r="AB168" i="12"/>
  <c r="AA168" i="12"/>
  <c r="Z168" i="12"/>
  <c r="Y168" i="12"/>
  <c r="X168" i="12"/>
  <c r="W168" i="12"/>
  <c r="V168" i="12"/>
  <c r="U168" i="12"/>
  <c r="T168" i="12"/>
  <c r="S168" i="12"/>
  <c r="F168"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T167" i="12"/>
  <c r="S167" i="12"/>
  <c r="AW165" i="12"/>
  <c r="AV165" i="12"/>
  <c r="AU165" i="12"/>
  <c r="AT165" i="12"/>
  <c r="AS165" i="12"/>
  <c r="AR165" i="12"/>
  <c r="AQ165" i="12"/>
  <c r="AP165" i="12"/>
  <c r="AO165" i="12"/>
  <c r="AN165" i="12"/>
  <c r="AM165" i="12"/>
  <c r="AL165" i="12"/>
  <c r="AK165" i="12"/>
  <c r="AJ165" i="12"/>
  <c r="AI165" i="12"/>
  <c r="AH165" i="12"/>
  <c r="AG165" i="12"/>
  <c r="AF165" i="12"/>
  <c r="AE165" i="12"/>
  <c r="AD165" i="12"/>
  <c r="AC165" i="12"/>
  <c r="AB165" i="12"/>
  <c r="AA165" i="12"/>
  <c r="Z165" i="12"/>
  <c r="Y165" i="12"/>
  <c r="X165" i="12"/>
  <c r="W165" i="12"/>
  <c r="V165" i="12"/>
  <c r="U165" i="12"/>
  <c r="T165" i="12"/>
  <c r="S165" i="12"/>
  <c r="F165"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T164" i="12"/>
  <c r="S164" i="12"/>
  <c r="AW162" i="12"/>
  <c r="AV162" i="12"/>
  <c r="AU162" i="12"/>
  <c r="AT162" i="12"/>
  <c r="AS162" i="12"/>
  <c r="AR162" i="12"/>
  <c r="AQ162" i="12"/>
  <c r="AP162" i="12"/>
  <c r="AO162" i="12"/>
  <c r="AN162" i="12"/>
  <c r="AM162" i="12"/>
  <c r="AL162" i="12"/>
  <c r="AK162" i="12"/>
  <c r="AJ162" i="12"/>
  <c r="AI162" i="12"/>
  <c r="AH162" i="12"/>
  <c r="AG162" i="12"/>
  <c r="AF162" i="12"/>
  <c r="AE162" i="12"/>
  <c r="AD162" i="12"/>
  <c r="AC162" i="12"/>
  <c r="AB162" i="12"/>
  <c r="AA162" i="12"/>
  <c r="Z162" i="12"/>
  <c r="Y162" i="12"/>
  <c r="X162" i="12"/>
  <c r="W162" i="12"/>
  <c r="V162" i="12"/>
  <c r="U162" i="12"/>
  <c r="T162" i="12"/>
  <c r="S162" i="12"/>
  <c r="F162"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T161" i="12"/>
  <c r="S161" i="12"/>
  <c r="AW159" i="12"/>
  <c r="AV159" i="12"/>
  <c r="AU159" i="12"/>
  <c r="AT159" i="12"/>
  <c r="AS159" i="12"/>
  <c r="AR159" i="12"/>
  <c r="AQ159" i="12"/>
  <c r="AP159" i="12"/>
  <c r="AO159" i="12"/>
  <c r="AN159" i="12"/>
  <c r="AM159" i="12"/>
  <c r="AL159" i="12"/>
  <c r="AK159" i="12"/>
  <c r="AJ159" i="12"/>
  <c r="AI159" i="12"/>
  <c r="AH159" i="12"/>
  <c r="AG159" i="12"/>
  <c r="AF159" i="12"/>
  <c r="AE159" i="12"/>
  <c r="AD159" i="12"/>
  <c r="AC159" i="12"/>
  <c r="AB159" i="12"/>
  <c r="AA159" i="12"/>
  <c r="Z159" i="12"/>
  <c r="Y159" i="12"/>
  <c r="X159" i="12"/>
  <c r="W159" i="12"/>
  <c r="V159" i="12"/>
  <c r="U159" i="12"/>
  <c r="T159" i="12"/>
  <c r="S159" i="12"/>
  <c r="F159"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T158" i="12"/>
  <c r="S158" i="12"/>
  <c r="AW156" i="12"/>
  <c r="AV156" i="12"/>
  <c r="AU156" i="12"/>
  <c r="AT156" i="12"/>
  <c r="AS156" i="12"/>
  <c r="AR156" i="12"/>
  <c r="AQ156" i="12"/>
  <c r="AP156" i="12"/>
  <c r="AO156" i="12"/>
  <c r="AN156" i="12"/>
  <c r="AM156" i="12"/>
  <c r="AL156" i="12"/>
  <c r="AK156" i="12"/>
  <c r="AJ156" i="12"/>
  <c r="AI156" i="12"/>
  <c r="AH156" i="12"/>
  <c r="AG156" i="12"/>
  <c r="AF156" i="12"/>
  <c r="AE156" i="12"/>
  <c r="AD156" i="12"/>
  <c r="AC156" i="12"/>
  <c r="AB156" i="12"/>
  <c r="AA156" i="12"/>
  <c r="Z156" i="12"/>
  <c r="Y156" i="12"/>
  <c r="X156" i="12"/>
  <c r="W156" i="12"/>
  <c r="V156" i="12"/>
  <c r="U156" i="12"/>
  <c r="T156" i="12"/>
  <c r="S156" i="12"/>
  <c r="F156"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T155" i="12"/>
  <c r="S155" i="12"/>
  <c r="AW153" i="12"/>
  <c r="AV153" i="12"/>
  <c r="AU153" i="12"/>
  <c r="AT153" i="12"/>
  <c r="AS153" i="12"/>
  <c r="AR153" i="12"/>
  <c r="AQ153" i="12"/>
  <c r="AP153" i="12"/>
  <c r="AO153" i="12"/>
  <c r="AN153" i="12"/>
  <c r="AM153" i="12"/>
  <c r="AL153" i="12"/>
  <c r="AK153" i="12"/>
  <c r="AJ153" i="12"/>
  <c r="AI153" i="12"/>
  <c r="AH153" i="12"/>
  <c r="AG153" i="12"/>
  <c r="AF153" i="12"/>
  <c r="AE153" i="12"/>
  <c r="AD153" i="12"/>
  <c r="AC153" i="12"/>
  <c r="AB153" i="12"/>
  <c r="AA153" i="12"/>
  <c r="Z153" i="12"/>
  <c r="Y153" i="12"/>
  <c r="X153" i="12"/>
  <c r="W153" i="12"/>
  <c r="V153" i="12"/>
  <c r="U153" i="12"/>
  <c r="T153" i="12"/>
  <c r="S153" i="12"/>
  <c r="F153"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T152" i="12"/>
  <c r="S152" i="12"/>
  <c r="AW150" i="12"/>
  <c r="AV150" i="12"/>
  <c r="AU150" i="12"/>
  <c r="AT150" i="12"/>
  <c r="AS150" i="12"/>
  <c r="AR150" i="12"/>
  <c r="AQ150" i="12"/>
  <c r="AP150" i="12"/>
  <c r="AO150" i="12"/>
  <c r="AN150" i="12"/>
  <c r="AM150" i="12"/>
  <c r="AL150" i="12"/>
  <c r="AK150" i="12"/>
  <c r="AJ150" i="12"/>
  <c r="AI150" i="12"/>
  <c r="AH150" i="12"/>
  <c r="AG150" i="12"/>
  <c r="AF150" i="12"/>
  <c r="AE150" i="12"/>
  <c r="AD150" i="12"/>
  <c r="AC150" i="12"/>
  <c r="AB150" i="12"/>
  <c r="AA150" i="12"/>
  <c r="Z150" i="12"/>
  <c r="Y150" i="12"/>
  <c r="X150" i="12"/>
  <c r="W150" i="12"/>
  <c r="V150" i="12"/>
  <c r="U150" i="12"/>
  <c r="T150" i="12"/>
  <c r="S150" i="12"/>
  <c r="F150"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T149" i="12"/>
  <c r="S149" i="12"/>
  <c r="AW147" i="12"/>
  <c r="AV147" i="12"/>
  <c r="AU147" i="12"/>
  <c r="AT147" i="12"/>
  <c r="AS147" i="12"/>
  <c r="AR147" i="12"/>
  <c r="AQ147" i="12"/>
  <c r="AP147" i="12"/>
  <c r="AO147" i="12"/>
  <c r="AN147" i="12"/>
  <c r="AM147" i="12"/>
  <c r="AL147" i="12"/>
  <c r="AK147" i="12"/>
  <c r="AJ147" i="12"/>
  <c r="AI147" i="12"/>
  <c r="AH147" i="12"/>
  <c r="AG147" i="12"/>
  <c r="AF147" i="12"/>
  <c r="AE147" i="12"/>
  <c r="AD147" i="12"/>
  <c r="AC147" i="12"/>
  <c r="AB147" i="12"/>
  <c r="AA147" i="12"/>
  <c r="Z147" i="12"/>
  <c r="Y147" i="12"/>
  <c r="X147" i="12"/>
  <c r="W147" i="12"/>
  <c r="V147" i="12"/>
  <c r="U147" i="12"/>
  <c r="T147" i="12"/>
  <c r="S147" i="12"/>
  <c r="F147"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T146" i="12"/>
  <c r="S146" i="12"/>
  <c r="AW144" i="12"/>
  <c r="AV144" i="12"/>
  <c r="AU144" i="12"/>
  <c r="AT144" i="12"/>
  <c r="AS144" i="12"/>
  <c r="AR144" i="12"/>
  <c r="AQ144" i="12"/>
  <c r="AP144" i="12"/>
  <c r="AO144" i="12"/>
  <c r="AN144" i="12"/>
  <c r="AM144" i="12"/>
  <c r="AL144" i="12"/>
  <c r="AK144" i="12"/>
  <c r="AJ144" i="12"/>
  <c r="AI144" i="12"/>
  <c r="AH144" i="12"/>
  <c r="AG144" i="12"/>
  <c r="AF144" i="12"/>
  <c r="AE144" i="12"/>
  <c r="AD144" i="12"/>
  <c r="AC144" i="12"/>
  <c r="AB144" i="12"/>
  <c r="AA144" i="12"/>
  <c r="Z144" i="12"/>
  <c r="Y144" i="12"/>
  <c r="X144" i="12"/>
  <c r="W144" i="12"/>
  <c r="V144" i="12"/>
  <c r="U144" i="12"/>
  <c r="T144" i="12"/>
  <c r="S144" i="12"/>
  <c r="F144"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T143" i="12"/>
  <c r="S143" i="12"/>
  <c r="AW141" i="12"/>
  <c r="AV141" i="12"/>
  <c r="AU141" i="12"/>
  <c r="AT141" i="12"/>
  <c r="AS141" i="12"/>
  <c r="AR141" i="12"/>
  <c r="AQ141" i="12"/>
  <c r="AP141" i="12"/>
  <c r="AO141" i="12"/>
  <c r="AN141" i="12"/>
  <c r="AM141" i="12"/>
  <c r="AL141" i="12"/>
  <c r="AK141" i="12"/>
  <c r="AJ141" i="12"/>
  <c r="AI141" i="12"/>
  <c r="AH141" i="12"/>
  <c r="AG141" i="12"/>
  <c r="AF141" i="12"/>
  <c r="AE141" i="12"/>
  <c r="AD141" i="12"/>
  <c r="AC141" i="12"/>
  <c r="AB141" i="12"/>
  <c r="AA141" i="12"/>
  <c r="Z141" i="12"/>
  <c r="Y141" i="12"/>
  <c r="X141" i="12"/>
  <c r="W141" i="12"/>
  <c r="V141" i="12"/>
  <c r="U141" i="12"/>
  <c r="T141" i="12"/>
  <c r="S141" i="12"/>
  <c r="F141"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T140" i="12"/>
  <c r="S140" i="12"/>
  <c r="AW138" i="12"/>
  <c r="AV138" i="12"/>
  <c r="AU138" i="12"/>
  <c r="AT138" i="12"/>
  <c r="AS138" i="12"/>
  <c r="AR138" i="12"/>
  <c r="AQ138" i="12"/>
  <c r="AP138" i="12"/>
  <c r="AO138" i="12"/>
  <c r="AN138" i="12"/>
  <c r="AM138" i="12"/>
  <c r="AL138" i="12"/>
  <c r="AK138" i="12"/>
  <c r="AJ138" i="12"/>
  <c r="AI138" i="12"/>
  <c r="AH138" i="12"/>
  <c r="AG138" i="12"/>
  <c r="AF138" i="12"/>
  <c r="AE138" i="12"/>
  <c r="AD138" i="12"/>
  <c r="AC138" i="12"/>
  <c r="AB138" i="12"/>
  <c r="AA138" i="12"/>
  <c r="Z138" i="12"/>
  <c r="Y138" i="12"/>
  <c r="X138" i="12"/>
  <c r="W138" i="12"/>
  <c r="V138" i="12"/>
  <c r="U138" i="12"/>
  <c r="T138" i="12"/>
  <c r="S138" i="12"/>
  <c r="F138"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T137" i="12"/>
  <c r="S137" i="12"/>
  <c r="AW135" i="12"/>
  <c r="AV135" i="12"/>
  <c r="AU135" i="12"/>
  <c r="AT135" i="12"/>
  <c r="AS135" i="12"/>
  <c r="AR135" i="12"/>
  <c r="AQ135" i="12"/>
  <c r="AP135" i="12"/>
  <c r="AO135" i="12"/>
  <c r="AN135" i="12"/>
  <c r="AM135" i="12"/>
  <c r="AL135" i="12"/>
  <c r="AK135" i="12"/>
  <c r="AJ135" i="12"/>
  <c r="AI135" i="12"/>
  <c r="AH135" i="12"/>
  <c r="AG135" i="12"/>
  <c r="AF135" i="12"/>
  <c r="AE135" i="12"/>
  <c r="AD135" i="12"/>
  <c r="AC135" i="12"/>
  <c r="AB135" i="12"/>
  <c r="AA135" i="12"/>
  <c r="Z135" i="12"/>
  <c r="Y135" i="12"/>
  <c r="X135" i="12"/>
  <c r="W135" i="12"/>
  <c r="V135" i="12"/>
  <c r="U135" i="12"/>
  <c r="T135" i="12"/>
  <c r="S135" i="12"/>
  <c r="F135"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T134" i="12"/>
  <c r="S134" i="12"/>
  <c r="AW132" i="12"/>
  <c r="AV132" i="12"/>
  <c r="AU132" i="12"/>
  <c r="AT132" i="12"/>
  <c r="AS132" i="12"/>
  <c r="AR132" i="12"/>
  <c r="AQ132" i="12"/>
  <c r="AP132" i="12"/>
  <c r="AO132" i="12"/>
  <c r="AN132" i="12"/>
  <c r="AM132" i="12"/>
  <c r="AL132" i="12"/>
  <c r="AK132" i="12"/>
  <c r="AJ132" i="12"/>
  <c r="AI132" i="12"/>
  <c r="AH132" i="12"/>
  <c r="AG132" i="12"/>
  <c r="AF132" i="12"/>
  <c r="AE132" i="12"/>
  <c r="AD132" i="12"/>
  <c r="AC132" i="12"/>
  <c r="AB132" i="12"/>
  <c r="AA132" i="12"/>
  <c r="Z132" i="12"/>
  <c r="Y132" i="12"/>
  <c r="X132" i="12"/>
  <c r="W132" i="12"/>
  <c r="V132" i="12"/>
  <c r="U132" i="12"/>
  <c r="T132" i="12"/>
  <c r="S132" i="12"/>
  <c r="F132"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T131" i="12"/>
  <c r="S131" i="12"/>
  <c r="AW129" i="12"/>
  <c r="AV129" i="12"/>
  <c r="AU129" i="12"/>
  <c r="AT129" i="12"/>
  <c r="AS129" i="12"/>
  <c r="AR129" i="12"/>
  <c r="AQ129" i="12"/>
  <c r="AP129" i="12"/>
  <c r="AO129" i="12"/>
  <c r="AN129" i="12"/>
  <c r="AM129" i="12"/>
  <c r="AL129" i="12"/>
  <c r="AK129" i="12"/>
  <c r="AJ129" i="12"/>
  <c r="AI129" i="12"/>
  <c r="AH129" i="12"/>
  <c r="AG129" i="12"/>
  <c r="AF129" i="12"/>
  <c r="AE129" i="12"/>
  <c r="AD129" i="12"/>
  <c r="AC129" i="12"/>
  <c r="AB129" i="12"/>
  <c r="AA129" i="12"/>
  <c r="Z129" i="12"/>
  <c r="Y129" i="12"/>
  <c r="X129" i="12"/>
  <c r="W129" i="12"/>
  <c r="V129" i="12"/>
  <c r="U129" i="12"/>
  <c r="T129" i="12"/>
  <c r="S129" i="12"/>
  <c r="F129"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T128" i="12"/>
  <c r="S128" i="12"/>
  <c r="AW126" i="12"/>
  <c r="AV126" i="12"/>
  <c r="AU126" i="12"/>
  <c r="AT126" i="12"/>
  <c r="AS126" i="12"/>
  <c r="AR126" i="12"/>
  <c r="AQ126" i="12"/>
  <c r="AP126" i="12"/>
  <c r="AO126" i="12"/>
  <c r="AN126" i="12"/>
  <c r="AM126" i="12"/>
  <c r="AL126" i="12"/>
  <c r="AK126" i="12"/>
  <c r="AJ126" i="12"/>
  <c r="AI126" i="12"/>
  <c r="AH126" i="12"/>
  <c r="AG126" i="12"/>
  <c r="AF126" i="12"/>
  <c r="AE126" i="12"/>
  <c r="AD126" i="12"/>
  <c r="AC126" i="12"/>
  <c r="AB126" i="12"/>
  <c r="AA126" i="12"/>
  <c r="Z126" i="12"/>
  <c r="Y126" i="12"/>
  <c r="X126" i="12"/>
  <c r="W126" i="12"/>
  <c r="V126" i="12"/>
  <c r="U126" i="12"/>
  <c r="T126" i="12"/>
  <c r="S126" i="12"/>
  <c r="F126"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T125" i="12"/>
  <c r="S125" i="12"/>
  <c r="AW123" i="12"/>
  <c r="AV123" i="12"/>
  <c r="AU123" i="12"/>
  <c r="AT123" i="12"/>
  <c r="AS123" i="12"/>
  <c r="AR123" i="12"/>
  <c r="AQ123" i="12"/>
  <c r="AP123" i="12"/>
  <c r="AO123" i="12"/>
  <c r="AN123" i="12"/>
  <c r="AM123" i="12"/>
  <c r="AL123" i="12"/>
  <c r="AK123" i="12"/>
  <c r="AJ123" i="12"/>
  <c r="AI123" i="12"/>
  <c r="AH123" i="12"/>
  <c r="AG123" i="12"/>
  <c r="AF123" i="12"/>
  <c r="AE123" i="12"/>
  <c r="AD123" i="12"/>
  <c r="AC123" i="12"/>
  <c r="AB123" i="12"/>
  <c r="AA123" i="12"/>
  <c r="Z123" i="12"/>
  <c r="Y123" i="12"/>
  <c r="X123" i="12"/>
  <c r="W123" i="12"/>
  <c r="V123" i="12"/>
  <c r="U123" i="12"/>
  <c r="T123" i="12"/>
  <c r="S123" i="12"/>
  <c r="F123"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T122" i="12"/>
  <c r="S122" i="12"/>
  <c r="AW120" i="12"/>
  <c r="AV120" i="12"/>
  <c r="AU120" i="12"/>
  <c r="AT120" i="12"/>
  <c r="AS120" i="12"/>
  <c r="AR120" i="12"/>
  <c r="AQ120" i="12"/>
  <c r="AP120" i="12"/>
  <c r="AO120" i="12"/>
  <c r="AN120" i="12"/>
  <c r="AM120" i="12"/>
  <c r="AL120" i="12"/>
  <c r="AK120" i="12"/>
  <c r="AJ120" i="12"/>
  <c r="AI120" i="12"/>
  <c r="AH120" i="12"/>
  <c r="AG120" i="12"/>
  <c r="AF120" i="12"/>
  <c r="AE120" i="12"/>
  <c r="AD120" i="12"/>
  <c r="AC120" i="12"/>
  <c r="AB120" i="12"/>
  <c r="AA120" i="12"/>
  <c r="Z120" i="12"/>
  <c r="Y120" i="12"/>
  <c r="X120" i="12"/>
  <c r="W120" i="12"/>
  <c r="V120" i="12"/>
  <c r="U120" i="12"/>
  <c r="T120" i="12"/>
  <c r="S120" i="12"/>
  <c r="F120"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T119" i="12"/>
  <c r="S119" i="12"/>
  <c r="AW117" i="12"/>
  <c r="AV117" i="12"/>
  <c r="AU117" i="12"/>
  <c r="AT117" i="12"/>
  <c r="AS117" i="12"/>
  <c r="AR117" i="12"/>
  <c r="AQ117" i="12"/>
  <c r="AP117" i="12"/>
  <c r="AO117" i="12"/>
  <c r="AN117" i="12"/>
  <c r="AM117" i="12"/>
  <c r="AL117" i="12"/>
  <c r="AK117" i="12"/>
  <c r="AJ117" i="12"/>
  <c r="AI117" i="12"/>
  <c r="AH117" i="12"/>
  <c r="AG117" i="12"/>
  <c r="AF117" i="12"/>
  <c r="AE117" i="12"/>
  <c r="AD117" i="12"/>
  <c r="AC117" i="12"/>
  <c r="AB117" i="12"/>
  <c r="AA117" i="12"/>
  <c r="Z117" i="12"/>
  <c r="Y117" i="12"/>
  <c r="X117" i="12"/>
  <c r="W117" i="12"/>
  <c r="V117" i="12"/>
  <c r="U117" i="12"/>
  <c r="T117" i="12"/>
  <c r="S117" i="12"/>
  <c r="F117"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T116" i="12"/>
  <c r="S116" i="12"/>
  <c r="AW114" i="12"/>
  <c r="AV114" i="12"/>
  <c r="AU114" i="12"/>
  <c r="AT114" i="12"/>
  <c r="AS114" i="12"/>
  <c r="AR114" i="12"/>
  <c r="AQ114" i="12"/>
  <c r="AP114" i="12"/>
  <c r="AO114" i="12"/>
  <c r="AN114" i="12"/>
  <c r="AM114" i="12"/>
  <c r="AL114" i="12"/>
  <c r="AK114" i="12"/>
  <c r="AJ114" i="12"/>
  <c r="AI114" i="12"/>
  <c r="AH114" i="12"/>
  <c r="AG114" i="12"/>
  <c r="AF114" i="12"/>
  <c r="AE114" i="12"/>
  <c r="AD114" i="12"/>
  <c r="AC114" i="12"/>
  <c r="AB114" i="12"/>
  <c r="AA114" i="12"/>
  <c r="Z114" i="12"/>
  <c r="Y114" i="12"/>
  <c r="X114" i="12"/>
  <c r="W114" i="12"/>
  <c r="V114" i="12"/>
  <c r="U114" i="12"/>
  <c r="T114" i="12"/>
  <c r="S114" i="12"/>
  <c r="F114"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T113" i="12"/>
  <c r="S113" i="12"/>
  <c r="AW111" i="12"/>
  <c r="AV111" i="12"/>
  <c r="AU111" i="12"/>
  <c r="AT111" i="12"/>
  <c r="AS111" i="12"/>
  <c r="AR111" i="12"/>
  <c r="AQ111" i="12"/>
  <c r="AP111" i="12"/>
  <c r="AO111" i="12"/>
  <c r="AN111" i="12"/>
  <c r="AM111" i="12"/>
  <c r="AL111" i="12"/>
  <c r="AK111" i="12"/>
  <c r="AJ111" i="12"/>
  <c r="AI111" i="12"/>
  <c r="AH111" i="12"/>
  <c r="AG111" i="12"/>
  <c r="AF111" i="12"/>
  <c r="AE111" i="12"/>
  <c r="AD111" i="12"/>
  <c r="AC111" i="12"/>
  <c r="AB111" i="12"/>
  <c r="AA111" i="12"/>
  <c r="Z111" i="12"/>
  <c r="Y111" i="12"/>
  <c r="X111" i="12"/>
  <c r="W111" i="12"/>
  <c r="V111" i="12"/>
  <c r="U111" i="12"/>
  <c r="T111" i="12"/>
  <c r="S111" i="12"/>
  <c r="F111"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T110" i="12"/>
  <c r="S110" i="12"/>
  <c r="AW108" i="12"/>
  <c r="AV108" i="12"/>
  <c r="AU108" i="12"/>
  <c r="AT108" i="12"/>
  <c r="AS108" i="12"/>
  <c r="AR108" i="12"/>
  <c r="AQ108" i="12"/>
  <c r="AP108" i="12"/>
  <c r="AO108" i="12"/>
  <c r="AN108" i="12"/>
  <c r="AM108" i="12"/>
  <c r="AL108" i="12"/>
  <c r="AK108" i="12"/>
  <c r="AJ108" i="12"/>
  <c r="AI108" i="12"/>
  <c r="AH108" i="12"/>
  <c r="AG108" i="12"/>
  <c r="AF108" i="12"/>
  <c r="AE108" i="12"/>
  <c r="AD108" i="12"/>
  <c r="AC108" i="12"/>
  <c r="AB108" i="12"/>
  <c r="AA108" i="12"/>
  <c r="Z108" i="12"/>
  <c r="Y108" i="12"/>
  <c r="X108" i="12"/>
  <c r="W108" i="12"/>
  <c r="V108" i="12"/>
  <c r="U108" i="12"/>
  <c r="T108" i="12"/>
  <c r="S108" i="12"/>
  <c r="F108"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T107" i="12"/>
  <c r="S107" i="12"/>
  <c r="AW105" i="12"/>
  <c r="AV105" i="12"/>
  <c r="AU105" i="12"/>
  <c r="AT105" i="12"/>
  <c r="AS105" i="12"/>
  <c r="AR105" i="12"/>
  <c r="AQ105" i="12"/>
  <c r="AP105" i="12"/>
  <c r="AO105" i="12"/>
  <c r="AN105" i="12"/>
  <c r="AM105" i="12"/>
  <c r="AL105" i="12"/>
  <c r="AK105" i="12"/>
  <c r="AJ105" i="12"/>
  <c r="AI105" i="12"/>
  <c r="AH105" i="12"/>
  <c r="AG105" i="12"/>
  <c r="AF105" i="12"/>
  <c r="AE105" i="12"/>
  <c r="AD105" i="12"/>
  <c r="AC105" i="12"/>
  <c r="AB105" i="12"/>
  <c r="AA105" i="12"/>
  <c r="Z105" i="12"/>
  <c r="Y105" i="12"/>
  <c r="X105" i="12"/>
  <c r="W105" i="12"/>
  <c r="V105" i="12"/>
  <c r="U105" i="12"/>
  <c r="T105" i="12"/>
  <c r="S105" i="12"/>
  <c r="F105"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T104" i="12"/>
  <c r="S104" i="12"/>
  <c r="AW102" i="12"/>
  <c r="AV102" i="12"/>
  <c r="AU102" i="12"/>
  <c r="AT102" i="12"/>
  <c r="AS102" i="12"/>
  <c r="AR102" i="12"/>
  <c r="AQ102" i="12"/>
  <c r="AP102" i="12"/>
  <c r="AO102" i="12"/>
  <c r="AN102" i="12"/>
  <c r="AM102" i="12"/>
  <c r="AL102" i="12"/>
  <c r="AK102" i="12"/>
  <c r="AJ102" i="12"/>
  <c r="AI102" i="12"/>
  <c r="AH102" i="12"/>
  <c r="AG102" i="12"/>
  <c r="AF102" i="12"/>
  <c r="AE102" i="12"/>
  <c r="AD102" i="12"/>
  <c r="AC102" i="12"/>
  <c r="AB102" i="12"/>
  <c r="AA102" i="12"/>
  <c r="Z102" i="12"/>
  <c r="Y102" i="12"/>
  <c r="X102" i="12"/>
  <c r="W102" i="12"/>
  <c r="V102" i="12"/>
  <c r="U102" i="12"/>
  <c r="T102" i="12"/>
  <c r="S102" i="12"/>
  <c r="F102"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T101" i="12"/>
  <c r="S101" i="12"/>
  <c r="AW99" i="12"/>
  <c r="AV99" i="12"/>
  <c r="AU99" i="12"/>
  <c r="AT99" i="12"/>
  <c r="AS99" i="12"/>
  <c r="AR99" i="12"/>
  <c r="AQ99" i="12"/>
  <c r="AP99" i="12"/>
  <c r="AO99" i="12"/>
  <c r="AN99" i="12"/>
  <c r="AM99" i="12"/>
  <c r="AL99" i="12"/>
  <c r="AK99" i="12"/>
  <c r="AJ99" i="12"/>
  <c r="AI99" i="12"/>
  <c r="AH99" i="12"/>
  <c r="AG99" i="12"/>
  <c r="AF99" i="12"/>
  <c r="AE99" i="12"/>
  <c r="AD99" i="12"/>
  <c r="AC99" i="12"/>
  <c r="AB99" i="12"/>
  <c r="AA99" i="12"/>
  <c r="Z99" i="12"/>
  <c r="Y99" i="12"/>
  <c r="X99" i="12"/>
  <c r="W99" i="12"/>
  <c r="V99" i="12"/>
  <c r="U99" i="12"/>
  <c r="T99" i="12"/>
  <c r="S99" i="12"/>
  <c r="F99"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T98" i="12"/>
  <c r="S98" i="12"/>
  <c r="AW96" i="12"/>
  <c r="AV96" i="12"/>
  <c r="AU96" i="12"/>
  <c r="AT96" i="12"/>
  <c r="AS96" i="12"/>
  <c r="AR96" i="12"/>
  <c r="AQ96" i="12"/>
  <c r="AP96" i="12"/>
  <c r="AO96" i="12"/>
  <c r="AN96" i="12"/>
  <c r="AM96" i="12"/>
  <c r="AL96" i="12"/>
  <c r="AK96" i="12"/>
  <c r="AJ96" i="12"/>
  <c r="AI96" i="12"/>
  <c r="AH96" i="12"/>
  <c r="AG96" i="12"/>
  <c r="AF96" i="12"/>
  <c r="AE96" i="12"/>
  <c r="AD96" i="12"/>
  <c r="AC96" i="12"/>
  <c r="AB96" i="12"/>
  <c r="AA96" i="12"/>
  <c r="Z96" i="12"/>
  <c r="Y96" i="12"/>
  <c r="X96" i="12"/>
  <c r="W96" i="12"/>
  <c r="V96" i="12"/>
  <c r="U96" i="12"/>
  <c r="T96" i="12"/>
  <c r="S96" i="12"/>
  <c r="F96"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T95" i="12"/>
  <c r="S95" i="12"/>
  <c r="AW93" i="12"/>
  <c r="AV93" i="12"/>
  <c r="AU93" i="12"/>
  <c r="AT93" i="12"/>
  <c r="AS93" i="12"/>
  <c r="AR93" i="12"/>
  <c r="AQ93" i="12"/>
  <c r="AP93" i="12"/>
  <c r="AO93" i="12"/>
  <c r="AN93" i="12"/>
  <c r="AM93" i="12"/>
  <c r="AL93" i="12"/>
  <c r="AK93" i="12"/>
  <c r="AJ93" i="12"/>
  <c r="AI93" i="12"/>
  <c r="AH93" i="12"/>
  <c r="AG93" i="12"/>
  <c r="AF93" i="12"/>
  <c r="AE93" i="12"/>
  <c r="AD93" i="12"/>
  <c r="AC93" i="12"/>
  <c r="AB93" i="12"/>
  <c r="AA93" i="12"/>
  <c r="Z93" i="12"/>
  <c r="Y93" i="12"/>
  <c r="X93" i="12"/>
  <c r="W93" i="12"/>
  <c r="V93" i="12"/>
  <c r="U93" i="12"/>
  <c r="T93" i="12"/>
  <c r="S93" i="12"/>
  <c r="F93"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T92" i="12"/>
  <c r="S92" i="12"/>
  <c r="AW90" i="12"/>
  <c r="AV90" i="12"/>
  <c r="AU90" i="12"/>
  <c r="AT90" i="12"/>
  <c r="AS90" i="12"/>
  <c r="AR90" i="12"/>
  <c r="AQ90" i="12"/>
  <c r="AP90" i="12"/>
  <c r="AO90" i="12"/>
  <c r="AN90" i="12"/>
  <c r="AM90" i="12"/>
  <c r="AL90" i="12"/>
  <c r="AK90" i="12"/>
  <c r="AJ90" i="12"/>
  <c r="AI90" i="12"/>
  <c r="AH90" i="12"/>
  <c r="AG90" i="12"/>
  <c r="AF90" i="12"/>
  <c r="AE90" i="12"/>
  <c r="AD90" i="12"/>
  <c r="AC90" i="12"/>
  <c r="AB90" i="12"/>
  <c r="AA90" i="12"/>
  <c r="Z90" i="12"/>
  <c r="Y90" i="12"/>
  <c r="X90" i="12"/>
  <c r="W90" i="12"/>
  <c r="V90" i="12"/>
  <c r="U90" i="12"/>
  <c r="T90" i="12"/>
  <c r="S90" i="12"/>
  <c r="F90"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T89" i="12"/>
  <c r="S89" i="12"/>
  <c r="AW87" i="12"/>
  <c r="AV87" i="12"/>
  <c r="AU87" i="12"/>
  <c r="AT87" i="12"/>
  <c r="AS87" i="12"/>
  <c r="AR87" i="12"/>
  <c r="AQ87" i="12"/>
  <c r="AP87" i="12"/>
  <c r="AO87" i="12"/>
  <c r="AN87" i="12"/>
  <c r="AM87" i="12"/>
  <c r="AL87" i="12"/>
  <c r="AK87" i="12"/>
  <c r="AJ87" i="12"/>
  <c r="AI87" i="12"/>
  <c r="AH87" i="12"/>
  <c r="AG87" i="12"/>
  <c r="AF87" i="12"/>
  <c r="AE87" i="12"/>
  <c r="AD87" i="12"/>
  <c r="AC87" i="12"/>
  <c r="AB87" i="12"/>
  <c r="AA87" i="12"/>
  <c r="Z87" i="12"/>
  <c r="Y87" i="12"/>
  <c r="X87" i="12"/>
  <c r="W87" i="12"/>
  <c r="V87" i="12"/>
  <c r="U87" i="12"/>
  <c r="T87" i="12"/>
  <c r="S87" i="12"/>
  <c r="F87"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T86" i="12"/>
  <c r="S86" i="12"/>
  <c r="AW84" i="12"/>
  <c r="AV84" i="12"/>
  <c r="AU84" i="12"/>
  <c r="AT84" i="12"/>
  <c r="AS84" i="12"/>
  <c r="AR84" i="12"/>
  <c r="AQ84" i="12"/>
  <c r="AP84" i="12"/>
  <c r="AO84" i="12"/>
  <c r="AN84" i="12"/>
  <c r="AM84" i="12"/>
  <c r="AL84" i="12"/>
  <c r="AK84" i="12"/>
  <c r="AJ84" i="12"/>
  <c r="AI84" i="12"/>
  <c r="AH84" i="12"/>
  <c r="AG84" i="12"/>
  <c r="AF84" i="12"/>
  <c r="AE84" i="12"/>
  <c r="AD84" i="12"/>
  <c r="AC84" i="12"/>
  <c r="AB84" i="12"/>
  <c r="AA84" i="12"/>
  <c r="Z84" i="12"/>
  <c r="Y84" i="12"/>
  <c r="X84" i="12"/>
  <c r="W84" i="12"/>
  <c r="V84" i="12"/>
  <c r="U84" i="12"/>
  <c r="T84" i="12"/>
  <c r="S84" i="12"/>
  <c r="F84"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T83" i="12"/>
  <c r="S83" i="12"/>
  <c r="AW81" i="12"/>
  <c r="AV81" i="12"/>
  <c r="AU81" i="12"/>
  <c r="AT81" i="12"/>
  <c r="AS81" i="12"/>
  <c r="AR81" i="12"/>
  <c r="AQ81" i="12"/>
  <c r="AP81" i="12"/>
  <c r="AO81" i="12"/>
  <c r="AN81" i="12"/>
  <c r="AM81" i="12"/>
  <c r="AL81" i="12"/>
  <c r="AK81" i="12"/>
  <c r="AJ81" i="12"/>
  <c r="AI81" i="12"/>
  <c r="AH81" i="12"/>
  <c r="AG81" i="12"/>
  <c r="AF81" i="12"/>
  <c r="AE81" i="12"/>
  <c r="AD81" i="12"/>
  <c r="AC81" i="12"/>
  <c r="AB81" i="12"/>
  <c r="AA81" i="12"/>
  <c r="Z81" i="12"/>
  <c r="Y81" i="12"/>
  <c r="X81" i="12"/>
  <c r="W81" i="12"/>
  <c r="V81" i="12"/>
  <c r="U81" i="12"/>
  <c r="T81" i="12"/>
  <c r="S81" i="12"/>
  <c r="F81"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T80" i="12"/>
  <c r="S80" i="12"/>
  <c r="AW78" i="12"/>
  <c r="AV78" i="12"/>
  <c r="AU78" i="12"/>
  <c r="AT78" i="12"/>
  <c r="AS78" i="12"/>
  <c r="AR78" i="12"/>
  <c r="AQ78" i="12"/>
  <c r="AP78" i="12"/>
  <c r="AO78" i="12"/>
  <c r="AN78" i="12"/>
  <c r="AM78" i="12"/>
  <c r="AL78" i="12"/>
  <c r="AK78" i="12"/>
  <c r="AJ78" i="12"/>
  <c r="AI78" i="12"/>
  <c r="AH78" i="12"/>
  <c r="AG78" i="12"/>
  <c r="AF78" i="12"/>
  <c r="AE78" i="12"/>
  <c r="AD78" i="12"/>
  <c r="AC78" i="12"/>
  <c r="AB78" i="12"/>
  <c r="AA78" i="12"/>
  <c r="Z78" i="12"/>
  <c r="Y78" i="12"/>
  <c r="X78" i="12"/>
  <c r="W78" i="12"/>
  <c r="V78" i="12"/>
  <c r="U78" i="12"/>
  <c r="T78" i="12"/>
  <c r="S78" i="12"/>
  <c r="F78"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T77" i="12"/>
  <c r="S77" i="12"/>
  <c r="AW75" i="12"/>
  <c r="AV75" i="12"/>
  <c r="AU75" i="12"/>
  <c r="AT75" i="12"/>
  <c r="AS75" i="12"/>
  <c r="AR75" i="12"/>
  <c r="AQ75" i="12"/>
  <c r="AP75" i="12"/>
  <c r="AO75" i="12"/>
  <c r="AN75" i="12"/>
  <c r="AM75" i="12"/>
  <c r="AL75" i="12"/>
  <c r="AK75" i="12"/>
  <c r="AJ75" i="12"/>
  <c r="AI75" i="12"/>
  <c r="AH75" i="12"/>
  <c r="AG75" i="12"/>
  <c r="AF75" i="12"/>
  <c r="AE75" i="12"/>
  <c r="AD75" i="12"/>
  <c r="AC75" i="12"/>
  <c r="AB75" i="12"/>
  <c r="AA75" i="12"/>
  <c r="Z75" i="12"/>
  <c r="Y75" i="12"/>
  <c r="X75" i="12"/>
  <c r="W75" i="12"/>
  <c r="V75" i="12"/>
  <c r="U75" i="12"/>
  <c r="T75" i="12"/>
  <c r="S75" i="12"/>
  <c r="F75"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T74" i="12"/>
  <c r="S74" i="12"/>
  <c r="AW72" i="12"/>
  <c r="AV72" i="12"/>
  <c r="AU72" i="12"/>
  <c r="AT72" i="12"/>
  <c r="AS72" i="12"/>
  <c r="AR72" i="12"/>
  <c r="AQ72" i="12"/>
  <c r="AP72" i="12"/>
  <c r="AO72" i="12"/>
  <c r="AN72" i="12"/>
  <c r="AM72" i="12"/>
  <c r="AL72" i="12"/>
  <c r="AK72" i="12"/>
  <c r="AJ72" i="12"/>
  <c r="AI72" i="12"/>
  <c r="AH72" i="12"/>
  <c r="AG72" i="12"/>
  <c r="AF72" i="12"/>
  <c r="AE72" i="12"/>
  <c r="AD72" i="12"/>
  <c r="AC72" i="12"/>
  <c r="AB72" i="12"/>
  <c r="AA72" i="12"/>
  <c r="Z72" i="12"/>
  <c r="Y72" i="12"/>
  <c r="X72" i="12"/>
  <c r="W72" i="12"/>
  <c r="V72" i="12"/>
  <c r="U72" i="12"/>
  <c r="T72" i="12"/>
  <c r="S72" i="12"/>
  <c r="F72"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T71" i="12"/>
  <c r="S71" i="12"/>
  <c r="AW69" i="12"/>
  <c r="AV69" i="12"/>
  <c r="AU69" i="12"/>
  <c r="AT69" i="12"/>
  <c r="AS69" i="12"/>
  <c r="AR69" i="12"/>
  <c r="AQ69" i="12"/>
  <c r="AP69" i="12"/>
  <c r="AO69" i="12"/>
  <c r="AN69" i="12"/>
  <c r="AM69" i="12"/>
  <c r="AL69" i="12"/>
  <c r="AK69" i="12"/>
  <c r="AJ69" i="12"/>
  <c r="AI69" i="12"/>
  <c r="AH69" i="12"/>
  <c r="AG69" i="12"/>
  <c r="AF69" i="12"/>
  <c r="AE69" i="12"/>
  <c r="AD69" i="12"/>
  <c r="AC69" i="12"/>
  <c r="AB69" i="12"/>
  <c r="AA69" i="12"/>
  <c r="Z69" i="12"/>
  <c r="Y69" i="12"/>
  <c r="X69" i="12"/>
  <c r="W69" i="12"/>
  <c r="V69" i="12"/>
  <c r="U69" i="12"/>
  <c r="T69" i="12"/>
  <c r="S69" i="12"/>
  <c r="F69"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T68" i="12"/>
  <c r="S68" i="12"/>
  <c r="AW66" i="12"/>
  <c r="AV66" i="12"/>
  <c r="AU66" i="12"/>
  <c r="AT66" i="12"/>
  <c r="AS66" i="12"/>
  <c r="AR66" i="12"/>
  <c r="AQ66" i="12"/>
  <c r="AP66" i="12"/>
  <c r="AO66" i="12"/>
  <c r="AN66" i="12"/>
  <c r="AM66" i="12"/>
  <c r="AL66" i="12"/>
  <c r="AK66" i="12"/>
  <c r="AJ66" i="12"/>
  <c r="AI66" i="12"/>
  <c r="AH66" i="12"/>
  <c r="AG66" i="12"/>
  <c r="AF66" i="12"/>
  <c r="AE66" i="12"/>
  <c r="AD66" i="12"/>
  <c r="AC66" i="12"/>
  <c r="AB66" i="12"/>
  <c r="AA66" i="12"/>
  <c r="Z66" i="12"/>
  <c r="Y66" i="12"/>
  <c r="X66" i="12"/>
  <c r="W66" i="12"/>
  <c r="V66" i="12"/>
  <c r="U66" i="12"/>
  <c r="T66" i="12"/>
  <c r="S66" i="12"/>
  <c r="F66"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T65" i="12"/>
  <c r="S65" i="12"/>
  <c r="AW63" i="12"/>
  <c r="AV63" i="12"/>
  <c r="AU63" i="12"/>
  <c r="AT63" i="12"/>
  <c r="AS63" i="12"/>
  <c r="AR63" i="12"/>
  <c r="AQ63" i="12"/>
  <c r="AP63" i="12"/>
  <c r="AO63" i="12"/>
  <c r="AN63" i="12"/>
  <c r="AM63" i="12"/>
  <c r="AL63" i="12"/>
  <c r="AK63" i="12"/>
  <c r="AJ63" i="12"/>
  <c r="AI63" i="12"/>
  <c r="AH63" i="12"/>
  <c r="AG63" i="12"/>
  <c r="AF63" i="12"/>
  <c r="AE63" i="12"/>
  <c r="AD63" i="12"/>
  <c r="AC63" i="12"/>
  <c r="AB63" i="12"/>
  <c r="AA63" i="12"/>
  <c r="Z63" i="12"/>
  <c r="Y63" i="12"/>
  <c r="X63" i="12"/>
  <c r="W63" i="12"/>
  <c r="V63" i="12"/>
  <c r="U63" i="12"/>
  <c r="T63" i="12"/>
  <c r="S63" i="12"/>
  <c r="F63"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T62" i="12"/>
  <c r="S62" i="12"/>
  <c r="AW333" i="12"/>
  <c r="AV333" i="12"/>
  <c r="AU333" i="12"/>
  <c r="AT333" i="12"/>
  <c r="AS333" i="12"/>
  <c r="AR333" i="12"/>
  <c r="AQ333" i="12"/>
  <c r="AP333" i="12"/>
  <c r="AO333" i="12"/>
  <c r="AN333" i="12"/>
  <c r="AM333" i="12"/>
  <c r="AL333" i="12"/>
  <c r="AK333" i="12"/>
  <c r="AJ333" i="12"/>
  <c r="AI333" i="12"/>
  <c r="AH333" i="12"/>
  <c r="AG333" i="12"/>
  <c r="AF333" i="12"/>
  <c r="AE333" i="12"/>
  <c r="AD333" i="12"/>
  <c r="AC333" i="12"/>
  <c r="AB333" i="12"/>
  <c r="AA333" i="12"/>
  <c r="Z333" i="12"/>
  <c r="Y333" i="12"/>
  <c r="X333" i="12"/>
  <c r="W333" i="12"/>
  <c r="V333" i="12"/>
  <c r="U333" i="12"/>
  <c r="T333" i="12"/>
  <c r="S333" i="12"/>
  <c r="AW328" i="12"/>
  <c r="AV328" i="12"/>
  <c r="AU328" i="12"/>
  <c r="AT328" i="12"/>
  <c r="AS328" i="12"/>
  <c r="AR328" i="12"/>
  <c r="AQ328" i="12"/>
  <c r="AP328" i="12"/>
  <c r="AO328" i="12"/>
  <c r="AN328" i="12"/>
  <c r="AM328" i="12"/>
  <c r="AL328" i="12"/>
  <c r="AK328" i="12"/>
  <c r="AJ328" i="12"/>
  <c r="AI328" i="12"/>
  <c r="AH328" i="12"/>
  <c r="AG328" i="12"/>
  <c r="AF328" i="12"/>
  <c r="AE328" i="12"/>
  <c r="AD328" i="12"/>
  <c r="AC328" i="12"/>
  <c r="AB328" i="12"/>
  <c r="AA328" i="12"/>
  <c r="Z328" i="12"/>
  <c r="Y328" i="12"/>
  <c r="X328" i="12"/>
  <c r="W328" i="12"/>
  <c r="V328" i="12"/>
  <c r="U328" i="12"/>
  <c r="T328" i="12"/>
  <c r="S328" i="12"/>
  <c r="AW60" i="12"/>
  <c r="AV60" i="12"/>
  <c r="AU60" i="12"/>
  <c r="AT60" i="12"/>
  <c r="AS60" i="12"/>
  <c r="AR60" i="12"/>
  <c r="AQ60" i="12"/>
  <c r="AP60" i="12"/>
  <c r="AO60" i="12"/>
  <c r="AN60" i="12"/>
  <c r="AM60" i="12"/>
  <c r="AL60" i="12"/>
  <c r="AK60" i="12"/>
  <c r="AJ60" i="12"/>
  <c r="AI60" i="12"/>
  <c r="AH60" i="12"/>
  <c r="AG60" i="12"/>
  <c r="AF60" i="12"/>
  <c r="AE60" i="12"/>
  <c r="AD60" i="12"/>
  <c r="AC60" i="12"/>
  <c r="AB60" i="12"/>
  <c r="AA60" i="12"/>
  <c r="Z60" i="12"/>
  <c r="Y60" i="12"/>
  <c r="X60" i="12"/>
  <c r="W60" i="12"/>
  <c r="V60" i="12"/>
  <c r="U60" i="12"/>
  <c r="T60" i="12"/>
  <c r="S60" i="12"/>
  <c r="F60"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T59" i="12"/>
  <c r="S59" i="12"/>
  <c r="AW57" i="12"/>
  <c r="AV57" i="12"/>
  <c r="AU57" i="12"/>
  <c r="AT57" i="12"/>
  <c r="AS57" i="12"/>
  <c r="AR57" i="12"/>
  <c r="AQ57" i="12"/>
  <c r="AP57" i="12"/>
  <c r="AO57" i="12"/>
  <c r="AN57" i="12"/>
  <c r="AM57" i="12"/>
  <c r="AL57" i="12"/>
  <c r="AK57" i="12"/>
  <c r="AJ57" i="12"/>
  <c r="AI57" i="12"/>
  <c r="AH57" i="12"/>
  <c r="AG57" i="12"/>
  <c r="AF57" i="12"/>
  <c r="AE57" i="12"/>
  <c r="AD57" i="12"/>
  <c r="AC57" i="12"/>
  <c r="AB57" i="12"/>
  <c r="AA57" i="12"/>
  <c r="Z57" i="12"/>
  <c r="Y57" i="12"/>
  <c r="X57" i="12"/>
  <c r="W57" i="12"/>
  <c r="V57" i="12"/>
  <c r="U57" i="12"/>
  <c r="T57" i="12"/>
  <c r="S57" i="12"/>
  <c r="F57"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T56" i="12"/>
  <c r="S56" i="12"/>
  <c r="AW54" i="12"/>
  <c r="AV54" i="12"/>
  <c r="AU54" i="12"/>
  <c r="AT54" i="12"/>
  <c r="AS54" i="12"/>
  <c r="AR54" i="12"/>
  <c r="AQ54" i="12"/>
  <c r="AP54" i="12"/>
  <c r="AO54" i="12"/>
  <c r="AN54" i="12"/>
  <c r="AM54" i="12"/>
  <c r="AL54" i="12"/>
  <c r="AK54" i="12"/>
  <c r="AJ54" i="12"/>
  <c r="AI54" i="12"/>
  <c r="AH54" i="12"/>
  <c r="AG54" i="12"/>
  <c r="AF54" i="12"/>
  <c r="AE54" i="12"/>
  <c r="AD54" i="12"/>
  <c r="AC54" i="12"/>
  <c r="AB54" i="12"/>
  <c r="AA54" i="12"/>
  <c r="Z54" i="12"/>
  <c r="Y54" i="12"/>
  <c r="X54" i="12"/>
  <c r="W54" i="12"/>
  <c r="V54" i="12"/>
  <c r="U54" i="12"/>
  <c r="T54" i="12"/>
  <c r="S54" i="12"/>
  <c r="F54"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T53" i="12"/>
  <c r="S53" i="12"/>
  <c r="AW51" i="12"/>
  <c r="AV51" i="12"/>
  <c r="AU51" i="12"/>
  <c r="AT51" i="12"/>
  <c r="AS51" i="12"/>
  <c r="AR51" i="12"/>
  <c r="AQ51" i="12"/>
  <c r="AP51" i="12"/>
  <c r="AO51" i="12"/>
  <c r="AN51" i="12"/>
  <c r="AM51" i="12"/>
  <c r="AL51" i="12"/>
  <c r="AK51" i="12"/>
  <c r="AJ51" i="12"/>
  <c r="AI51" i="12"/>
  <c r="AH51" i="12"/>
  <c r="AG51" i="12"/>
  <c r="AF51" i="12"/>
  <c r="AE51" i="12"/>
  <c r="AD51" i="12"/>
  <c r="AC51" i="12"/>
  <c r="AB51" i="12"/>
  <c r="AA51" i="12"/>
  <c r="Z51" i="12"/>
  <c r="Y51" i="12"/>
  <c r="X51" i="12"/>
  <c r="W51" i="12"/>
  <c r="V51" i="12"/>
  <c r="U51" i="12"/>
  <c r="T51" i="12"/>
  <c r="S51" i="12"/>
  <c r="F51"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T50" i="12"/>
  <c r="S50" i="12"/>
  <c r="AW48" i="12"/>
  <c r="AV48" i="12"/>
  <c r="AU48" i="12"/>
  <c r="AT48" i="12"/>
  <c r="AS48" i="12"/>
  <c r="AR48" i="12"/>
  <c r="AQ48" i="12"/>
  <c r="AP48" i="12"/>
  <c r="AO48" i="12"/>
  <c r="AN48" i="12"/>
  <c r="AM48" i="12"/>
  <c r="AL48" i="12"/>
  <c r="AK48" i="12"/>
  <c r="AJ48" i="12"/>
  <c r="AI48" i="12"/>
  <c r="AH48" i="12"/>
  <c r="AG48" i="12"/>
  <c r="AF48" i="12"/>
  <c r="AE48" i="12"/>
  <c r="AD48" i="12"/>
  <c r="AC48" i="12"/>
  <c r="AB48" i="12"/>
  <c r="AA48" i="12"/>
  <c r="Z48" i="12"/>
  <c r="Y48" i="12"/>
  <c r="X48" i="12"/>
  <c r="W48" i="12"/>
  <c r="V48" i="12"/>
  <c r="U48" i="12"/>
  <c r="T48" i="12"/>
  <c r="S48" i="12"/>
  <c r="F48"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T47" i="12"/>
  <c r="S47" i="12"/>
  <c r="AW45" i="12"/>
  <c r="AV45" i="12"/>
  <c r="AU45" i="12"/>
  <c r="AT45" i="12"/>
  <c r="AS45" i="12"/>
  <c r="AR45" i="12"/>
  <c r="AQ45" i="12"/>
  <c r="AP45" i="12"/>
  <c r="AO45" i="12"/>
  <c r="AN45" i="12"/>
  <c r="AM45" i="12"/>
  <c r="AL45" i="12"/>
  <c r="AK45" i="12"/>
  <c r="AJ45" i="12"/>
  <c r="AI45" i="12"/>
  <c r="AH45" i="12"/>
  <c r="AG45" i="12"/>
  <c r="AF45" i="12"/>
  <c r="AE45" i="12"/>
  <c r="AD45" i="12"/>
  <c r="AC45" i="12"/>
  <c r="AB45" i="12"/>
  <c r="AA45" i="12"/>
  <c r="Z45" i="12"/>
  <c r="Y45" i="12"/>
  <c r="X45" i="12"/>
  <c r="W45" i="12"/>
  <c r="V45" i="12"/>
  <c r="U45" i="12"/>
  <c r="T45" i="12"/>
  <c r="S45" i="12"/>
  <c r="F45"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T44" i="12"/>
  <c r="S44" i="12"/>
  <c r="AW42" i="12"/>
  <c r="AV42" i="12"/>
  <c r="AU42" i="12"/>
  <c r="AT42" i="12"/>
  <c r="AS42" i="12"/>
  <c r="AR42" i="12"/>
  <c r="AQ42" i="12"/>
  <c r="AP42" i="12"/>
  <c r="AO42" i="12"/>
  <c r="AN42" i="12"/>
  <c r="AM42" i="12"/>
  <c r="AL42" i="12"/>
  <c r="AK42" i="12"/>
  <c r="AJ42" i="12"/>
  <c r="AI42" i="12"/>
  <c r="AH42" i="12"/>
  <c r="AG42" i="12"/>
  <c r="AF42" i="12"/>
  <c r="AE42" i="12"/>
  <c r="AD42" i="12"/>
  <c r="AC42" i="12"/>
  <c r="AB42" i="12"/>
  <c r="AA42" i="12"/>
  <c r="Z42" i="12"/>
  <c r="Y42" i="12"/>
  <c r="X42" i="12"/>
  <c r="W42" i="12"/>
  <c r="V42" i="12"/>
  <c r="U42" i="12"/>
  <c r="T42" i="12"/>
  <c r="S42" i="12"/>
  <c r="F42"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T41" i="12"/>
  <c r="S41" i="12"/>
  <c r="AW39" i="12"/>
  <c r="AV39" i="12"/>
  <c r="AU39" i="12"/>
  <c r="AT39" i="12"/>
  <c r="AS39" i="12"/>
  <c r="AR39" i="12"/>
  <c r="AQ39" i="12"/>
  <c r="AP39" i="12"/>
  <c r="AO39" i="12"/>
  <c r="AN39" i="12"/>
  <c r="AM39" i="12"/>
  <c r="AL39" i="12"/>
  <c r="AK39" i="12"/>
  <c r="AJ39" i="12"/>
  <c r="AI39" i="12"/>
  <c r="AH39" i="12"/>
  <c r="AG39" i="12"/>
  <c r="AF39" i="12"/>
  <c r="AE39" i="12"/>
  <c r="AD39" i="12"/>
  <c r="AC39" i="12"/>
  <c r="AB39" i="12"/>
  <c r="AA39" i="12"/>
  <c r="Z39" i="12"/>
  <c r="Y39" i="12"/>
  <c r="X39" i="12"/>
  <c r="W39" i="12"/>
  <c r="V39" i="12"/>
  <c r="U39" i="12"/>
  <c r="T39" i="12"/>
  <c r="S39" i="12"/>
  <c r="F39"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T38" i="12"/>
  <c r="S38" i="12"/>
  <c r="AW36" i="12"/>
  <c r="AV36" i="12"/>
  <c r="AU36" i="12"/>
  <c r="AT36" i="12"/>
  <c r="AS36" i="12"/>
  <c r="AR36" i="12"/>
  <c r="AQ36" i="12"/>
  <c r="AP36" i="12"/>
  <c r="AO36" i="12"/>
  <c r="AN36" i="12"/>
  <c r="AM36" i="12"/>
  <c r="AL36" i="12"/>
  <c r="AK36" i="12"/>
  <c r="AJ36" i="12"/>
  <c r="AI36" i="12"/>
  <c r="AH36" i="12"/>
  <c r="AG36" i="12"/>
  <c r="AF36" i="12"/>
  <c r="AE36" i="12"/>
  <c r="AD36" i="12"/>
  <c r="AC36" i="12"/>
  <c r="AB36" i="12"/>
  <c r="AA36" i="12"/>
  <c r="Z36" i="12"/>
  <c r="Y36" i="12"/>
  <c r="X36" i="12"/>
  <c r="W36" i="12"/>
  <c r="V36" i="12"/>
  <c r="U36" i="12"/>
  <c r="T36" i="12"/>
  <c r="S36" i="12"/>
  <c r="F36"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T35" i="12"/>
  <c r="S35" i="12"/>
  <c r="AW33" i="12"/>
  <c r="AV33" i="12"/>
  <c r="AU33" i="12"/>
  <c r="AT33" i="12"/>
  <c r="AS33" i="12"/>
  <c r="AR33" i="12"/>
  <c r="AQ33" i="12"/>
  <c r="AP33" i="12"/>
  <c r="AO33" i="12"/>
  <c r="AN33" i="12"/>
  <c r="AM33" i="12"/>
  <c r="AL33" i="12"/>
  <c r="AK33" i="12"/>
  <c r="AJ33" i="12"/>
  <c r="AI33" i="12"/>
  <c r="AH33" i="12"/>
  <c r="AG33" i="12"/>
  <c r="AF33" i="12"/>
  <c r="AE33" i="12"/>
  <c r="AD33" i="12"/>
  <c r="AC33" i="12"/>
  <c r="AB33" i="12"/>
  <c r="AA33" i="12"/>
  <c r="Z33" i="12"/>
  <c r="Y33" i="12"/>
  <c r="X33" i="12"/>
  <c r="W33" i="12"/>
  <c r="V33" i="12"/>
  <c r="U33" i="12"/>
  <c r="T33" i="12"/>
  <c r="S33" i="12"/>
  <c r="F33"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T32" i="12"/>
  <c r="S32" i="12"/>
  <c r="AW30" i="12"/>
  <c r="AV30" i="12"/>
  <c r="AU30" i="12"/>
  <c r="AT30" i="12"/>
  <c r="AS30" i="12"/>
  <c r="AR30" i="12"/>
  <c r="AQ30" i="12"/>
  <c r="AP30" i="12"/>
  <c r="AO30" i="12"/>
  <c r="AN30" i="12"/>
  <c r="AM30" i="12"/>
  <c r="AL30" i="12"/>
  <c r="AK30" i="12"/>
  <c r="AJ30" i="12"/>
  <c r="AI30" i="12"/>
  <c r="AH30" i="12"/>
  <c r="AG30" i="12"/>
  <c r="AF30" i="12"/>
  <c r="AE30" i="12"/>
  <c r="AD30" i="12"/>
  <c r="AC30" i="12"/>
  <c r="AB30" i="12"/>
  <c r="AA30" i="12"/>
  <c r="Z30" i="12"/>
  <c r="Y30" i="12"/>
  <c r="X30" i="12"/>
  <c r="W30" i="12"/>
  <c r="V30" i="12"/>
  <c r="U30" i="12"/>
  <c r="T30" i="12"/>
  <c r="S30" i="12"/>
  <c r="F30"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T29" i="12"/>
  <c r="S29" i="12"/>
  <c r="AW27" i="12"/>
  <c r="AV27" i="12"/>
  <c r="AU27" i="12"/>
  <c r="AT27" i="12"/>
  <c r="AS27" i="12"/>
  <c r="AR27" i="12"/>
  <c r="AQ27" i="12"/>
  <c r="AP27" i="12"/>
  <c r="AO27" i="12"/>
  <c r="AN27" i="12"/>
  <c r="AM27" i="12"/>
  <c r="AL27" i="12"/>
  <c r="AK27" i="12"/>
  <c r="AJ27" i="12"/>
  <c r="AI27" i="12"/>
  <c r="AH27" i="12"/>
  <c r="AG27" i="12"/>
  <c r="AF27" i="12"/>
  <c r="AE27" i="12"/>
  <c r="AD27" i="12"/>
  <c r="AC27" i="12"/>
  <c r="AB27" i="12"/>
  <c r="AA27" i="12"/>
  <c r="Z27" i="12"/>
  <c r="Y27" i="12"/>
  <c r="X27" i="12"/>
  <c r="W27" i="12"/>
  <c r="V27" i="12"/>
  <c r="U27" i="12"/>
  <c r="T27" i="12"/>
  <c r="S27" i="12"/>
  <c r="F27"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T26" i="12"/>
  <c r="S26" i="12"/>
  <c r="B25" i="12"/>
  <c r="B28" i="12" s="1"/>
  <c r="B31" i="12" s="1"/>
  <c r="B34" i="12" s="1"/>
  <c r="B37" i="12" s="1"/>
  <c r="B40" i="12" s="1"/>
  <c r="B43" i="12" s="1"/>
  <c r="B46" i="12" s="1"/>
  <c r="B49" i="12" s="1"/>
  <c r="B52" i="12" s="1"/>
  <c r="B55" i="12" s="1"/>
  <c r="B58" i="12" s="1"/>
  <c r="B61" i="12" s="1"/>
  <c r="B64" i="12" s="1"/>
  <c r="B67" i="12" s="1"/>
  <c r="B70" i="12" s="1"/>
  <c r="B73" i="12" s="1"/>
  <c r="B76" i="12" s="1"/>
  <c r="B79" i="12" s="1"/>
  <c r="B82" i="12" s="1"/>
  <c r="B85" i="12" s="1"/>
  <c r="B88" i="12" s="1"/>
  <c r="B91" i="12" s="1"/>
  <c r="B94" i="12" s="1"/>
  <c r="B97" i="12" s="1"/>
  <c r="B100" i="12" s="1"/>
  <c r="B103" i="12" s="1"/>
  <c r="B106" i="12" s="1"/>
  <c r="B109" i="12" s="1"/>
  <c r="B112" i="12" s="1"/>
  <c r="B115" i="12" s="1"/>
  <c r="B118" i="12" s="1"/>
  <c r="B121" i="12" s="1"/>
  <c r="B124" i="12" s="1"/>
  <c r="B127" i="12" s="1"/>
  <c r="B130" i="12" s="1"/>
  <c r="B133" i="12" s="1"/>
  <c r="B136" i="12" s="1"/>
  <c r="B139" i="12" s="1"/>
  <c r="B142" i="12" s="1"/>
  <c r="B145" i="12" s="1"/>
  <c r="B148" i="12" s="1"/>
  <c r="B151" i="12" s="1"/>
  <c r="B154" i="12" s="1"/>
  <c r="B157" i="12" s="1"/>
  <c r="B160" i="12" s="1"/>
  <c r="B163" i="12" s="1"/>
  <c r="B166" i="12" s="1"/>
  <c r="B169" i="12" s="1"/>
  <c r="B172" i="12" s="1"/>
  <c r="B175" i="12" s="1"/>
  <c r="B178" i="12" s="1"/>
  <c r="B181" i="12" s="1"/>
  <c r="B184" i="12" s="1"/>
  <c r="B187" i="12" s="1"/>
  <c r="B190" i="12" s="1"/>
  <c r="B193" i="12" s="1"/>
  <c r="B196" i="12" s="1"/>
  <c r="B199" i="12" s="1"/>
  <c r="B202" i="12" s="1"/>
  <c r="B205" i="12" s="1"/>
  <c r="B208" i="12" s="1"/>
  <c r="B211" i="12" s="1"/>
  <c r="B214" i="12" s="1"/>
  <c r="B217" i="12" s="1"/>
  <c r="B220" i="12" s="1"/>
  <c r="B223" i="12" s="1"/>
  <c r="B226" i="12" s="1"/>
  <c r="B229" i="12" s="1"/>
  <c r="B232" i="12" s="1"/>
  <c r="B235" i="12" s="1"/>
  <c r="B238" i="12" s="1"/>
  <c r="B241" i="12" s="1"/>
  <c r="B244" i="12" s="1"/>
  <c r="B247" i="12" s="1"/>
  <c r="B250" i="12" s="1"/>
  <c r="B253" i="12" s="1"/>
  <c r="B256" i="12" s="1"/>
  <c r="B259" i="12" s="1"/>
  <c r="B262" i="12" s="1"/>
  <c r="B265" i="12" s="1"/>
  <c r="B268" i="12" s="1"/>
  <c r="B271" i="12" s="1"/>
  <c r="B274" i="12" s="1"/>
  <c r="B277" i="12" s="1"/>
  <c r="B280" i="12" s="1"/>
  <c r="B283" i="12" s="1"/>
  <c r="B286" i="12" s="1"/>
  <c r="B289" i="12" s="1"/>
  <c r="B292" i="12" s="1"/>
  <c r="B295" i="12" s="1"/>
  <c r="B298" i="12" s="1"/>
  <c r="B301" i="12" s="1"/>
  <c r="B304" i="12" s="1"/>
  <c r="B307" i="12" s="1"/>
  <c r="B310" i="12" s="1"/>
  <c r="B313" i="12" s="1"/>
  <c r="B316" i="12" s="1"/>
  <c r="B319" i="12" s="1"/>
  <c r="AW24" i="12"/>
  <c r="AV24" i="12"/>
  <c r="AU24" i="12"/>
  <c r="AT24" i="12"/>
  <c r="AS24" i="12"/>
  <c r="AR24" i="12"/>
  <c r="AQ24" i="12"/>
  <c r="AP24" i="12"/>
  <c r="AO24" i="12"/>
  <c r="AN24" i="12"/>
  <c r="AM24" i="12"/>
  <c r="AL24" i="12"/>
  <c r="AK24" i="12"/>
  <c r="AJ24" i="12"/>
  <c r="AI24" i="12"/>
  <c r="AH24" i="12"/>
  <c r="AG24" i="12"/>
  <c r="AF24" i="12"/>
  <c r="AE24" i="12"/>
  <c r="AD24" i="12"/>
  <c r="AC24" i="12"/>
  <c r="AB24" i="12"/>
  <c r="AA24" i="12"/>
  <c r="Z24" i="12"/>
  <c r="Y24" i="12"/>
  <c r="X24" i="12"/>
  <c r="W24" i="12"/>
  <c r="V24" i="12"/>
  <c r="U24" i="12"/>
  <c r="T24" i="12"/>
  <c r="S24" i="12"/>
  <c r="F24"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T23" i="12"/>
  <c r="S23" i="12"/>
  <c r="AW19" i="12"/>
  <c r="AW20" i="12" s="1"/>
  <c r="AW21" i="12" s="1"/>
  <c r="AV19" i="12"/>
  <c r="AV20" i="12" s="1"/>
  <c r="AV21" i="12" s="1"/>
  <c r="AU19" i="12"/>
  <c r="AU20" i="12" s="1"/>
  <c r="AU21" i="12" s="1"/>
  <c r="BC14" i="12"/>
  <c r="AC2" i="12"/>
  <c r="AG20" i="12" s="1"/>
  <c r="AG21" i="12" s="1"/>
  <c r="T20" i="12" l="1"/>
  <c r="T21" i="12" s="1"/>
  <c r="AK332" i="12"/>
  <c r="T325" i="12"/>
  <c r="AU325" i="12"/>
  <c r="AQ325" i="12"/>
  <c r="AM325" i="12"/>
  <c r="AI325" i="12"/>
  <c r="AE325" i="12"/>
  <c r="AA325" i="12"/>
  <c r="W325" i="12"/>
  <c r="AX323" i="12"/>
  <c r="AZ323" i="12" s="1"/>
  <c r="AT323" i="12"/>
  <c r="AP323" i="12"/>
  <c r="AL323" i="12"/>
  <c r="AH323" i="12"/>
  <c r="AD323" i="12"/>
  <c r="Z323" i="12"/>
  <c r="V323" i="12"/>
  <c r="AX324" i="12"/>
  <c r="AZ324" i="12" s="1"/>
  <c r="AT324" i="12"/>
  <c r="AP324" i="12"/>
  <c r="AL324" i="12"/>
  <c r="AH324" i="12"/>
  <c r="AD324" i="12"/>
  <c r="Z324" i="12"/>
  <c r="W324" i="12"/>
  <c r="AG324" i="12"/>
  <c r="V324" i="12"/>
  <c r="AR325" i="12"/>
  <c r="AF325" i="12"/>
  <c r="S325" i="12"/>
  <c r="AM323" i="12"/>
  <c r="AA323" i="12"/>
  <c r="AU324" i="12"/>
  <c r="AI324" i="12"/>
  <c r="U324" i="12"/>
  <c r="AX325" i="12"/>
  <c r="AZ325" i="12" s="1"/>
  <c r="AT325" i="12"/>
  <c r="AP325" i="12"/>
  <c r="AL325" i="12"/>
  <c r="AH325" i="12"/>
  <c r="AD325" i="12"/>
  <c r="Z325" i="12"/>
  <c r="V325" i="12"/>
  <c r="AW323" i="12"/>
  <c r="AS323" i="12"/>
  <c r="AO323" i="12"/>
  <c r="AK323" i="12"/>
  <c r="AG323" i="12"/>
  <c r="AC323" i="12"/>
  <c r="Y323" i="12"/>
  <c r="U323" i="12"/>
  <c r="AW324" i="12"/>
  <c r="AS324" i="12"/>
  <c r="AO324" i="12"/>
  <c r="AK324" i="12"/>
  <c r="AC324" i="12"/>
  <c r="X324" i="12"/>
  <c r="AJ325" i="12"/>
  <c r="X325" i="12"/>
  <c r="AQ323" i="12"/>
  <c r="AE323" i="12"/>
  <c r="S323" i="12"/>
  <c r="AM324" i="12"/>
  <c r="AA324" i="12"/>
  <c r="AW325" i="12"/>
  <c r="AS325" i="12"/>
  <c r="AO325" i="12"/>
  <c r="AK325" i="12"/>
  <c r="AG325" i="12"/>
  <c r="AC325" i="12"/>
  <c r="Y325" i="12"/>
  <c r="U325" i="12"/>
  <c r="AV323" i="12"/>
  <c r="AR323" i="12"/>
  <c r="AN323" i="12"/>
  <c r="AJ323" i="12"/>
  <c r="AF323" i="12"/>
  <c r="AB323" i="12"/>
  <c r="X323" i="12"/>
  <c r="T323" i="12"/>
  <c r="AV324" i="12"/>
  <c r="AR324" i="12"/>
  <c r="AN324" i="12"/>
  <c r="AJ324" i="12"/>
  <c r="AF324" i="12"/>
  <c r="AB324" i="12"/>
  <c r="T324" i="12"/>
  <c r="Y324" i="12"/>
  <c r="AV325" i="12"/>
  <c r="AN325" i="12"/>
  <c r="AB325" i="12"/>
  <c r="AU323" i="12"/>
  <c r="AI323" i="12"/>
  <c r="W323" i="12"/>
  <c r="AQ324" i="12"/>
  <c r="AE324" i="12"/>
  <c r="S324" i="12"/>
  <c r="AX66" i="12"/>
  <c r="AZ66" i="12" s="1"/>
  <c r="AX78" i="12"/>
  <c r="AZ78" i="12" s="1"/>
  <c r="AX207" i="12"/>
  <c r="AZ207" i="12" s="1"/>
  <c r="AX215" i="12"/>
  <c r="AZ215" i="12" s="1"/>
  <c r="AX219" i="12"/>
  <c r="AZ219" i="12" s="1"/>
  <c r="AX227" i="12"/>
  <c r="AZ227" i="12" s="1"/>
  <c r="AX231" i="12"/>
  <c r="AZ231" i="12" s="1"/>
  <c r="AX239" i="12"/>
  <c r="AZ239" i="12" s="1"/>
  <c r="AX243" i="12"/>
  <c r="AZ243" i="12" s="1"/>
  <c r="AX75" i="12"/>
  <c r="AZ75" i="12" s="1"/>
  <c r="AX164" i="12"/>
  <c r="AZ164" i="12" s="1"/>
  <c r="AX171" i="12"/>
  <c r="AZ171" i="12" s="1"/>
  <c r="AX176" i="12"/>
  <c r="AZ176" i="12" s="1"/>
  <c r="AX188" i="12"/>
  <c r="AZ188" i="12" s="1"/>
  <c r="AX192" i="12"/>
  <c r="AZ192" i="12" s="1"/>
  <c r="AX200" i="12"/>
  <c r="AZ200" i="12" s="1"/>
  <c r="AX204" i="12"/>
  <c r="AZ204" i="12" s="1"/>
  <c r="AX299" i="12"/>
  <c r="AZ299" i="12" s="1"/>
  <c r="AX303" i="12"/>
  <c r="AZ303" i="12" s="1"/>
  <c r="AX308" i="12"/>
  <c r="AZ308" i="12" s="1"/>
  <c r="AX315" i="12"/>
  <c r="AZ315" i="12" s="1"/>
  <c r="AX320" i="12"/>
  <c r="AZ320" i="12" s="1"/>
  <c r="AX117" i="12"/>
  <c r="AZ117" i="12" s="1"/>
  <c r="AX125" i="12"/>
  <c r="AZ125" i="12" s="1"/>
  <c r="AX129" i="12"/>
  <c r="AZ129" i="12" s="1"/>
  <c r="AX137" i="12"/>
  <c r="AZ137" i="12" s="1"/>
  <c r="AX141" i="12"/>
  <c r="AZ141" i="12" s="1"/>
  <c r="AX149" i="12"/>
  <c r="AZ149" i="12" s="1"/>
  <c r="AX153" i="12"/>
  <c r="AZ153" i="12" s="1"/>
  <c r="AX93" i="12"/>
  <c r="AZ93" i="12" s="1"/>
  <c r="AX98" i="12"/>
  <c r="AZ98" i="12" s="1"/>
  <c r="AX105" i="12"/>
  <c r="AZ105" i="12" s="1"/>
  <c r="AX110" i="12"/>
  <c r="AZ110" i="12" s="1"/>
  <c r="AX254" i="12"/>
  <c r="AZ254" i="12" s="1"/>
  <c r="AX258" i="12"/>
  <c r="AZ258" i="12" s="1"/>
  <c r="AX266" i="12"/>
  <c r="AZ266" i="12" s="1"/>
  <c r="AX270" i="12"/>
  <c r="AZ270" i="12" s="1"/>
  <c r="AX278" i="12"/>
  <c r="AZ278" i="12" s="1"/>
  <c r="AX282" i="12"/>
  <c r="AZ282" i="12" s="1"/>
  <c r="AX290" i="12"/>
  <c r="AZ290" i="12" s="1"/>
  <c r="AX294" i="12"/>
  <c r="AZ294" i="12" s="1"/>
  <c r="S330" i="12"/>
  <c r="T331" i="12"/>
  <c r="U332" i="12"/>
  <c r="Z329" i="12"/>
  <c r="AA330" i="12"/>
  <c r="AB331" i="12"/>
  <c r="AC332" i="12"/>
  <c r="AI330" i="12"/>
  <c r="AV332" i="12"/>
  <c r="AP332" i="12"/>
  <c r="AH332" i="12"/>
  <c r="Z332" i="12"/>
  <c r="AW331" i="12"/>
  <c r="AO331" i="12"/>
  <c r="AG331" i="12"/>
  <c r="Y331" i="12"/>
  <c r="AV330" i="12"/>
  <c r="AN330" i="12"/>
  <c r="AF330" i="12"/>
  <c r="X330" i="12"/>
  <c r="AU329" i="12"/>
  <c r="AM329" i="12"/>
  <c r="AE329" i="12"/>
  <c r="W329" i="12"/>
  <c r="AW332" i="12"/>
  <c r="AO332" i="12"/>
  <c r="AG332" i="12"/>
  <c r="Y332" i="12"/>
  <c r="AV331" i="12"/>
  <c r="AN331" i="12"/>
  <c r="AF331" i="12"/>
  <c r="X331" i="12"/>
  <c r="AU330" i="12"/>
  <c r="AM330" i="12"/>
  <c r="AE330" i="12"/>
  <c r="W330" i="12"/>
  <c r="AT329" i="12"/>
  <c r="AL329" i="12"/>
  <c r="AD329" i="12"/>
  <c r="V329" i="12"/>
  <c r="AT332" i="12"/>
  <c r="AL332" i="12"/>
  <c r="AD332" i="12"/>
  <c r="V332" i="12"/>
  <c r="AS331" i="12"/>
  <c r="AK331" i="12"/>
  <c r="AC331" i="12"/>
  <c r="U331" i="12"/>
  <c r="AR330" i="12"/>
  <c r="AJ330" i="12"/>
  <c r="AB330" i="12"/>
  <c r="T330" i="12"/>
  <c r="AQ329" i="12"/>
  <c r="AI329" i="12"/>
  <c r="AA329" i="12"/>
  <c r="S329" i="12"/>
  <c r="AH329" i="12"/>
  <c r="AJ331" i="12"/>
  <c r="AS20" i="12"/>
  <c r="AS21" i="12" s="1"/>
  <c r="AR20" i="12"/>
  <c r="AR21" i="12" s="1"/>
  <c r="AB20" i="12"/>
  <c r="AB21" i="12" s="1"/>
  <c r="AO20" i="12"/>
  <c r="AO21" i="12" s="1"/>
  <c r="Y20" i="12"/>
  <c r="Y21" i="12" s="1"/>
  <c r="AJ20" i="12"/>
  <c r="AJ21" i="12" s="1"/>
  <c r="AP329" i="12"/>
  <c r="AQ330" i="12"/>
  <c r="AR331" i="12"/>
  <c r="AS332" i="12"/>
  <c r="AX95" i="12"/>
  <c r="AZ95" i="12" s="1"/>
  <c r="AX102" i="12"/>
  <c r="AZ102" i="12" s="1"/>
  <c r="AX107" i="12"/>
  <c r="AZ107" i="12" s="1"/>
  <c r="AX114" i="12"/>
  <c r="AZ114" i="12" s="1"/>
  <c r="AX122" i="12"/>
  <c r="AZ122" i="12" s="1"/>
  <c r="AX126" i="12"/>
  <c r="AZ126" i="12" s="1"/>
  <c r="AX134" i="12"/>
  <c r="AZ134" i="12" s="1"/>
  <c r="AX138" i="12"/>
  <c r="AZ138" i="12" s="1"/>
  <c r="AX146" i="12"/>
  <c r="AZ146" i="12" s="1"/>
  <c r="AX150" i="12"/>
  <c r="AZ150" i="12" s="1"/>
  <c r="AX158" i="12"/>
  <c r="AZ158" i="12" s="1"/>
  <c r="AX161" i="12"/>
  <c r="AZ161" i="12" s="1"/>
  <c r="AX168" i="12"/>
  <c r="AZ168" i="12" s="1"/>
  <c r="AX173" i="12"/>
  <c r="AZ173" i="12" s="1"/>
  <c r="AX180" i="12"/>
  <c r="AZ180" i="12" s="1"/>
  <c r="AX185" i="12"/>
  <c r="AZ185" i="12" s="1"/>
  <c r="AX189" i="12"/>
  <c r="AZ189" i="12" s="1"/>
  <c r="AX197" i="12"/>
  <c r="AZ197" i="12" s="1"/>
  <c r="AX201" i="12"/>
  <c r="AZ201" i="12" s="1"/>
  <c r="AX212" i="12"/>
  <c r="AZ212" i="12" s="1"/>
  <c r="AX216" i="12"/>
  <c r="AZ216" i="12" s="1"/>
  <c r="AX224" i="12"/>
  <c r="AZ224" i="12" s="1"/>
  <c r="AX228" i="12"/>
  <c r="AZ228" i="12" s="1"/>
  <c r="AX236" i="12"/>
  <c r="AZ236" i="12" s="1"/>
  <c r="AX240" i="12"/>
  <c r="AZ240" i="12" s="1"/>
  <c r="AX248" i="12"/>
  <c r="AZ248" i="12" s="1"/>
  <c r="AX251" i="12"/>
  <c r="AZ251" i="12" s="1"/>
  <c r="AX255" i="12"/>
  <c r="AZ255" i="12" s="1"/>
  <c r="AX263" i="12"/>
  <c r="AZ263" i="12" s="1"/>
  <c r="AX267" i="12"/>
  <c r="AZ267" i="12" s="1"/>
  <c r="AX275" i="12"/>
  <c r="AZ275" i="12" s="1"/>
  <c r="AX279" i="12"/>
  <c r="AZ279" i="12" s="1"/>
  <c r="AX287" i="12"/>
  <c r="AZ287" i="12" s="1"/>
  <c r="AX291" i="12"/>
  <c r="AZ291" i="12" s="1"/>
  <c r="AX297" i="12"/>
  <c r="AZ297" i="12" s="1"/>
  <c r="AX300" i="12"/>
  <c r="AZ300" i="12" s="1"/>
  <c r="AX305" i="12"/>
  <c r="AZ305" i="12" s="1"/>
  <c r="AX312" i="12"/>
  <c r="AZ312" i="12" s="1"/>
  <c r="AX317" i="12"/>
  <c r="AZ317" i="12" s="1"/>
  <c r="AX321" i="12"/>
  <c r="AZ321" i="12" s="1"/>
  <c r="AX62" i="12"/>
  <c r="AZ62" i="12" s="1"/>
  <c r="AX65" i="12"/>
  <c r="AZ65" i="12" s="1"/>
  <c r="AX68" i="12"/>
  <c r="AZ68" i="12" s="1"/>
  <c r="AX71" i="12"/>
  <c r="AZ71" i="12" s="1"/>
  <c r="AX74" i="12"/>
  <c r="AZ74" i="12" s="1"/>
  <c r="AX77" i="12"/>
  <c r="AZ77" i="12" s="1"/>
  <c r="AX80" i="12"/>
  <c r="AZ80" i="12" s="1"/>
  <c r="AX83" i="12"/>
  <c r="AZ83" i="12" s="1"/>
  <c r="AX86" i="12"/>
  <c r="AZ86" i="12" s="1"/>
  <c r="AX89" i="12"/>
  <c r="AZ89" i="12" s="1"/>
  <c r="AX92" i="12"/>
  <c r="AZ92" i="12" s="1"/>
  <c r="AX99" i="12"/>
  <c r="AZ99" i="12" s="1"/>
  <c r="AX104" i="12"/>
  <c r="AZ104" i="12" s="1"/>
  <c r="AX111" i="12"/>
  <c r="AZ111" i="12" s="1"/>
  <c r="AX119" i="12"/>
  <c r="AZ119" i="12" s="1"/>
  <c r="AX123" i="12"/>
  <c r="AZ123" i="12" s="1"/>
  <c r="AX131" i="12"/>
  <c r="AZ131" i="12" s="1"/>
  <c r="AX135" i="12"/>
  <c r="AZ135" i="12" s="1"/>
  <c r="AX143" i="12"/>
  <c r="AZ143" i="12" s="1"/>
  <c r="AX147" i="12"/>
  <c r="AZ147" i="12" s="1"/>
  <c r="AX155" i="12"/>
  <c r="AZ155" i="12" s="1"/>
  <c r="AX159" i="12"/>
  <c r="AZ159" i="12" s="1"/>
  <c r="AX165" i="12"/>
  <c r="AZ165" i="12" s="1"/>
  <c r="AX170" i="12"/>
  <c r="AZ170" i="12" s="1"/>
  <c r="AX177" i="12"/>
  <c r="AZ177" i="12" s="1"/>
  <c r="AX182" i="12"/>
  <c r="AZ182" i="12" s="1"/>
  <c r="AX186" i="12"/>
  <c r="AZ186" i="12" s="1"/>
  <c r="AX194" i="12"/>
  <c r="AZ194" i="12" s="1"/>
  <c r="AX198" i="12"/>
  <c r="AZ198" i="12" s="1"/>
  <c r="AX209" i="12"/>
  <c r="AZ209" i="12" s="1"/>
  <c r="AX213" i="12"/>
  <c r="AZ213" i="12" s="1"/>
  <c r="AX221" i="12"/>
  <c r="AZ221" i="12" s="1"/>
  <c r="AX225" i="12"/>
  <c r="AZ225" i="12" s="1"/>
  <c r="AX233" i="12"/>
  <c r="AZ233" i="12" s="1"/>
  <c r="AX237" i="12"/>
  <c r="AZ237" i="12" s="1"/>
  <c r="AX245" i="12"/>
  <c r="AZ245" i="12" s="1"/>
  <c r="AX249" i="12"/>
  <c r="AZ249" i="12" s="1"/>
  <c r="AX252" i="12"/>
  <c r="AZ252" i="12" s="1"/>
  <c r="AX260" i="12"/>
  <c r="AZ260" i="12" s="1"/>
  <c r="AX264" i="12"/>
  <c r="AZ264" i="12" s="1"/>
  <c r="AX272" i="12"/>
  <c r="AZ272" i="12" s="1"/>
  <c r="AX276" i="12"/>
  <c r="AZ276" i="12" s="1"/>
  <c r="AX284" i="12"/>
  <c r="AZ284" i="12" s="1"/>
  <c r="AX288" i="12"/>
  <c r="AZ288" i="12" s="1"/>
  <c r="AX302" i="12"/>
  <c r="AZ302" i="12" s="1"/>
  <c r="AX309" i="12"/>
  <c r="AZ309" i="12" s="1"/>
  <c r="AX314" i="12"/>
  <c r="AZ314" i="12" s="1"/>
  <c r="AX63" i="12"/>
  <c r="AZ63" i="12" s="1"/>
  <c r="AX69" i="12"/>
  <c r="AZ69" i="12" s="1"/>
  <c r="AX72" i="12"/>
  <c r="AZ72" i="12" s="1"/>
  <c r="AX81" i="12"/>
  <c r="AZ81" i="12" s="1"/>
  <c r="AX84" i="12"/>
  <c r="AZ84" i="12" s="1"/>
  <c r="AX87" i="12"/>
  <c r="AZ87" i="12" s="1"/>
  <c r="AX90" i="12"/>
  <c r="AZ90" i="12" s="1"/>
  <c r="AX96" i="12"/>
  <c r="AZ96" i="12" s="1"/>
  <c r="AX101" i="12"/>
  <c r="AZ101" i="12" s="1"/>
  <c r="AX108" i="12"/>
  <c r="AZ108" i="12" s="1"/>
  <c r="AX113" i="12"/>
  <c r="AZ113" i="12" s="1"/>
  <c r="AX116" i="12"/>
  <c r="AZ116" i="12" s="1"/>
  <c r="AX120" i="12"/>
  <c r="AZ120" i="12" s="1"/>
  <c r="AX128" i="12"/>
  <c r="AZ128" i="12" s="1"/>
  <c r="AX132" i="12"/>
  <c r="AZ132" i="12" s="1"/>
  <c r="AX140" i="12"/>
  <c r="AZ140" i="12" s="1"/>
  <c r="AX144" i="12"/>
  <c r="AZ144" i="12" s="1"/>
  <c r="AX152" i="12"/>
  <c r="AZ152" i="12" s="1"/>
  <c r="AX156" i="12"/>
  <c r="AZ156" i="12" s="1"/>
  <c r="AX162" i="12"/>
  <c r="AZ162" i="12" s="1"/>
  <c r="AX167" i="12"/>
  <c r="AZ167" i="12" s="1"/>
  <c r="AX174" i="12"/>
  <c r="AZ174" i="12" s="1"/>
  <c r="AX179" i="12"/>
  <c r="AZ179" i="12" s="1"/>
  <c r="AX183" i="12"/>
  <c r="AZ183" i="12" s="1"/>
  <c r="AX191" i="12"/>
  <c r="AZ191" i="12" s="1"/>
  <c r="AX195" i="12"/>
  <c r="AZ195" i="12" s="1"/>
  <c r="AX203" i="12"/>
  <c r="AZ203" i="12" s="1"/>
  <c r="AX206" i="12"/>
  <c r="AZ206" i="12" s="1"/>
  <c r="AX210" i="12"/>
  <c r="AZ210" i="12" s="1"/>
  <c r="AX218" i="12"/>
  <c r="AZ218" i="12" s="1"/>
  <c r="AX222" i="12"/>
  <c r="AZ222" i="12" s="1"/>
  <c r="AX230" i="12"/>
  <c r="AZ230" i="12" s="1"/>
  <c r="AX234" i="12"/>
  <c r="AZ234" i="12" s="1"/>
  <c r="AX242" i="12"/>
  <c r="AZ242" i="12" s="1"/>
  <c r="AX246" i="12"/>
  <c r="AZ246" i="12" s="1"/>
  <c r="AX257" i="12"/>
  <c r="AZ257" i="12" s="1"/>
  <c r="AX261" i="12"/>
  <c r="AZ261" i="12" s="1"/>
  <c r="AX269" i="12"/>
  <c r="AZ269" i="12" s="1"/>
  <c r="AX273" i="12"/>
  <c r="AZ273" i="12" s="1"/>
  <c r="AX281" i="12"/>
  <c r="AZ281" i="12" s="1"/>
  <c r="AX285" i="12"/>
  <c r="AZ285" i="12" s="1"/>
  <c r="AX293" i="12"/>
  <c r="AZ293" i="12" s="1"/>
  <c r="AX296" i="12"/>
  <c r="AZ296" i="12" s="1"/>
  <c r="AX306" i="12"/>
  <c r="AZ306" i="12" s="1"/>
  <c r="AX311" i="12"/>
  <c r="AZ311" i="12" s="1"/>
  <c r="AX318" i="12"/>
  <c r="AZ318" i="12" s="1"/>
  <c r="AX39" i="12"/>
  <c r="AZ39" i="12" s="1"/>
  <c r="AX47" i="12"/>
  <c r="AZ47" i="12" s="1"/>
  <c r="AX51" i="12"/>
  <c r="AZ51" i="12" s="1"/>
  <c r="AX59" i="12"/>
  <c r="AZ59" i="12" s="1"/>
  <c r="AX35" i="12"/>
  <c r="AZ35" i="12" s="1"/>
  <c r="AX32" i="12"/>
  <c r="AZ32" i="12" s="1"/>
  <c r="AX44" i="12"/>
  <c r="AZ44" i="12" s="1"/>
  <c r="AX48" i="12"/>
  <c r="AZ48" i="12" s="1"/>
  <c r="AX56" i="12"/>
  <c r="AZ56" i="12" s="1"/>
  <c r="AX60" i="12"/>
  <c r="AZ60" i="12" s="1"/>
  <c r="AX29" i="12"/>
  <c r="AZ29" i="12" s="1"/>
  <c r="AX41" i="12"/>
  <c r="AZ41" i="12" s="1"/>
  <c r="AX53" i="12"/>
  <c r="AZ53" i="12" s="1"/>
  <c r="AX36" i="12"/>
  <c r="AZ36" i="12" s="1"/>
  <c r="AX23" i="12"/>
  <c r="AZ23" i="12" s="1"/>
  <c r="AX24" i="12"/>
  <c r="AZ24" i="12" s="1"/>
  <c r="AX27" i="12"/>
  <c r="AZ27" i="12" s="1"/>
  <c r="AX30" i="12"/>
  <c r="AZ30" i="12" s="1"/>
  <c r="AX38" i="12"/>
  <c r="AZ38" i="12" s="1"/>
  <c r="AX42" i="12"/>
  <c r="AZ42" i="12" s="1"/>
  <c r="AX50" i="12"/>
  <c r="AZ50" i="12" s="1"/>
  <c r="AX54" i="12"/>
  <c r="AZ54" i="12" s="1"/>
  <c r="AX26" i="12"/>
  <c r="AZ26" i="12" s="1"/>
  <c r="AC20" i="12"/>
  <c r="AC21" i="12" s="1"/>
  <c r="AQ20" i="12"/>
  <c r="AQ21" i="12" s="1"/>
  <c r="AM20" i="12"/>
  <c r="AM21" i="12" s="1"/>
  <c r="AI20" i="12"/>
  <c r="AI21" i="12" s="1"/>
  <c r="AE20" i="12"/>
  <c r="AE21" i="12" s="1"/>
  <c r="AA20" i="12"/>
  <c r="AA21" i="12" s="1"/>
  <c r="W20" i="12"/>
  <c r="W21" i="12" s="1"/>
  <c r="S20" i="12"/>
  <c r="S21" i="12" s="1"/>
  <c r="AT20" i="12"/>
  <c r="AT21" i="12" s="1"/>
  <c r="AP20" i="12"/>
  <c r="AP21" i="12" s="1"/>
  <c r="AL20" i="12"/>
  <c r="AL21" i="12" s="1"/>
  <c r="AH20" i="12"/>
  <c r="AH21" i="12" s="1"/>
  <c r="AD20" i="12"/>
  <c r="AD21" i="12" s="1"/>
  <c r="Z20" i="12"/>
  <c r="Z21" i="12" s="1"/>
  <c r="V20" i="12"/>
  <c r="V21" i="12" s="1"/>
  <c r="U20" i="12"/>
  <c r="U21" i="12" s="1"/>
  <c r="AK20" i="12"/>
  <c r="AK21" i="12" s="1"/>
  <c r="BB8" i="12"/>
  <c r="X20" i="12"/>
  <c r="X21" i="12" s="1"/>
  <c r="AF20" i="12"/>
  <c r="AF21" i="12" s="1"/>
  <c r="AN20" i="12"/>
  <c r="AN21" i="12" s="1"/>
  <c r="AX33" i="12"/>
  <c r="AZ33" i="12" s="1"/>
  <c r="AX45" i="12"/>
  <c r="AZ45" i="12" s="1"/>
  <c r="AX57" i="12"/>
  <c r="AZ57" i="12" s="1"/>
  <c r="T329" i="12"/>
  <c r="X329" i="12"/>
  <c r="AB329" i="12"/>
  <c r="AF329" i="12"/>
  <c r="AJ329" i="12"/>
  <c r="AN329" i="12"/>
  <c r="AR329" i="12"/>
  <c r="AV329" i="12"/>
  <c r="U330" i="12"/>
  <c r="Y330" i="12"/>
  <c r="AC330" i="12"/>
  <c r="AG330" i="12"/>
  <c r="AK330" i="12"/>
  <c r="AO330" i="12"/>
  <c r="AS330" i="12"/>
  <c r="AW330" i="12"/>
  <c r="V331" i="12"/>
  <c r="Z331" i="12"/>
  <c r="AD331" i="12"/>
  <c r="AH331" i="12"/>
  <c r="AL331" i="12"/>
  <c r="AP331" i="12"/>
  <c r="AT331" i="12"/>
  <c r="S332" i="12"/>
  <c r="W332" i="12"/>
  <c r="AA332" i="12"/>
  <c r="AE332" i="12"/>
  <c r="AI332" i="12"/>
  <c r="AM332" i="12"/>
  <c r="AQ332" i="12"/>
  <c r="AU332" i="12"/>
  <c r="U329" i="12"/>
  <c r="Y329" i="12"/>
  <c r="AC329" i="12"/>
  <c r="AG329" i="12"/>
  <c r="AK329" i="12"/>
  <c r="AO329" i="12"/>
  <c r="AS329" i="12"/>
  <c r="AW329" i="12"/>
  <c r="V330" i="12"/>
  <c r="Z330" i="12"/>
  <c r="AD330" i="12"/>
  <c r="AH330" i="12"/>
  <c r="AL330" i="12"/>
  <c r="AP330" i="12"/>
  <c r="AT330" i="12"/>
  <c r="S331" i="12"/>
  <c r="W331" i="12"/>
  <c r="AA331" i="12"/>
  <c r="AE331" i="12"/>
  <c r="AI331" i="12"/>
  <c r="AM331" i="12"/>
  <c r="AQ331" i="12"/>
  <c r="AU331" i="12"/>
  <c r="T332" i="12"/>
  <c r="X332" i="12"/>
  <c r="AB332" i="12"/>
  <c r="AF332" i="12"/>
  <c r="AJ332" i="12"/>
  <c r="AN332" i="12"/>
  <c r="AR332" i="12"/>
  <c r="AW24" i="10"/>
  <c r="AV24" i="10"/>
  <c r="AU24" i="10"/>
  <c r="AW23" i="10"/>
  <c r="AV23" i="10"/>
  <c r="AU23" i="10"/>
  <c r="AT24" i="10"/>
  <c r="AS24" i="10"/>
  <c r="AR24" i="10"/>
  <c r="AQ24" i="10"/>
  <c r="AP24" i="10"/>
  <c r="AO24" i="10"/>
  <c r="AN24" i="10"/>
  <c r="AT23" i="10"/>
  <c r="AS23" i="10"/>
  <c r="AR23" i="10"/>
  <c r="AQ23" i="10"/>
  <c r="AP23" i="10"/>
  <c r="AO23" i="10"/>
  <c r="AN23" i="10"/>
  <c r="AM24" i="10"/>
  <c r="AL24" i="10"/>
  <c r="AK24" i="10"/>
  <c r="AJ24" i="10"/>
  <c r="AI24" i="10"/>
  <c r="AH24" i="10"/>
  <c r="AG24" i="10"/>
  <c r="AM23" i="10"/>
  <c r="AL23" i="10"/>
  <c r="AK23" i="10"/>
  <c r="AJ23" i="10"/>
  <c r="AI23" i="10"/>
  <c r="AH23" i="10"/>
  <c r="AG23" i="10"/>
  <c r="AF24" i="10"/>
  <c r="AE24" i="10"/>
  <c r="AD24" i="10"/>
  <c r="AC24" i="10"/>
  <c r="AB24" i="10"/>
  <c r="AA24" i="10"/>
  <c r="Z24" i="10"/>
  <c r="AF23" i="10"/>
  <c r="AE23" i="10"/>
  <c r="AD23" i="10"/>
  <c r="AC23" i="10"/>
  <c r="AB23" i="10"/>
  <c r="AA23" i="10"/>
  <c r="Z23" i="10"/>
  <c r="Y24" i="10"/>
  <c r="Y23" i="10"/>
  <c r="X24" i="10"/>
  <c r="X23" i="10"/>
  <c r="W24" i="10"/>
  <c r="W23" i="10"/>
  <c r="V24" i="10"/>
  <c r="V23" i="10"/>
  <c r="U24" i="10"/>
  <c r="U23" i="10"/>
  <c r="T24" i="10"/>
  <c r="T23" i="10"/>
  <c r="S24" i="10"/>
  <c r="S23" i="10"/>
  <c r="S25" i="11" l="1"/>
  <c r="U25" i="11" s="1"/>
  <c r="Q25" i="11"/>
  <c r="K25" i="11"/>
  <c r="S24" i="11"/>
  <c r="Q24" i="11"/>
  <c r="K24" i="11"/>
  <c r="S23" i="11"/>
  <c r="Q23" i="11"/>
  <c r="K23" i="11"/>
  <c r="S22" i="11"/>
  <c r="Q22" i="11"/>
  <c r="K22" i="11"/>
  <c r="S21" i="11"/>
  <c r="Q21" i="11"/>
  <c r="K21" i="11"/>
  <c r="S20" i="11"/>
  <c r="U20" i="11" s="1"/>
  <c r="Q20" i="11"/>
  <c r="K20" i="11"/>
  <c r="S19" i="11"/>
  <c r="U19" i="11" s="1"/>
  <c r="Q19" i="11"/>
  <c r="K19" i="11"/>
  <c r="S18" i="11"/>
  <c r="U18" i="11" s="1"/>
  <c r="Q18" i="11"/>
  <c r="K18" i="11"/>
  <c r="S17" i="11"/>
  <c r="U17" i="11" s="1"/>
  <c r="Q17" i="11"/>
  <c r="K17" i="11"/>
  <c r="S16" i="11"/>
  <c r="Q16" i="11"/>
  <c r="K16" i="11"/>
  <c r="S15" i="11"/>
  <c r="Q15" i="11"/>
  <c r="K15" i="11"/>
  <c r="S14" i="11"/>
  <c r="Q14" i="11"/>
  <c r="K14" i="11"/>
  <c r="S13" i="11"/>
  <c r="Q13" i="11"/>
  <c r="K13" i="11"/>
  <c r="S12" i="11"/>
  <c r="U12" i="11" s="1"/>
  <c r="Q12" i="11"/>
  <c r="S11" i="11"/>
  <c r="Q11" i="11"/>
  <c r="K11" i="11"/>
  <c r="S10" i="11"/>
  <c r="U10" i="11" s="1"/>
  <c r="Q10" i="11"/>
  <c r="K10" i="11"/>
  <c r="S9" i="11"/>
  <c r="U9" i="11" s="1"/>
  <c r="Q9" i="11"/>
  <c r="K9" i="11"/>
  <c r="S8" i="11"/>
  <c r="Q8" i="11"/>
  <c r="K8" i="11"/>
  <c r="S7" i="11"/>
  <c r="Q7" i="11"/>
  <c r="K7" i="11"/>
  <c r="S6" i="11"/>
  <c r="Q6" i="11"/>
  <c r="K6" i="11"/>
  <c r="U7" i="11" l="1"/>
  <c r="U15" i="11"/>
  <c r="U23" i="11"/>
  <c r="U8" i="11"/>
  <c r="U16" i="11"/>
  <c r="U24" i="11"/>
  <c r="U21" i="11"/>
  <c r="U6" i="11"/>
  <c r="U14" i="11"/>
  <c r="U22" i="11"/>
  <c r="U13" i="11"/>
  <c r="U11" i="11"/>
  <c r="S67" i="10"/>
  <c r="BC14" i="10"/>
  <c r="AW72" i="10"/>
  <c r="AV72" i="10"/>
  <c r="AU72" i="10"/>
  <c r="AT72" i="10"/>
  <c r="AS72" i="10"/>
  <c r="AR72" i="10"/>
  <c r="AQ72" i="10"/>
  <c r="AP72" i="10"/>
  <c r="AO72" i="10"/>
  <c r="AN72" i="10"/>
  <c r="AM72" i="10"/>
  <c r="AL72" i="10"/>
  <c r="AK72" i="10"/>
  <c r="AJ72" i="10"/>
  <c r="AI72" i="10"/>
  <c r="AH72" i="10"/>
  <c r="AG72" i="10"/>
  <c r="AF72" i="10"/>
  <c r="AE72" i="10"/>
  <c r="AD72" i="10"/>
  <c r="AC72" i="10"/>
  <c r="AB72" i="10"/>
  <c r="AA72" i="10"/>
  <c r="Z72" i="10"/>
  <c r="Y72" i="10"/>
  <c r="X72" i="10"/>
  <c r="W72" i="10"/>
  <c r="V72" i="10"/>
  <c r="U72" i="10"/>
  <c r="T72" i="10"/>
  <c r="S72" i="10"/>
  <c r="AW67" i="10"/>
  <c r="AV67" i="10"/>
  <c r="AU67" i="10"/>
  <c r="AT67" i="10"/>
  <c r="AS67" i="10"/>
  <c r="AR67" i="10"/>
  <c r="AQ67" i="10"/>
  <c r="AP67" i="10"/>
  <c r="AO67" i="10"/>
  <c r="AN67" i="10"/>
  <c r="AM67" i="10"/>
  <c r="AL67" i="10"/>
  <c r="AK67" i="10"/>
  <c r="AJ67" i="10"/>
  <c r="AI67" i="10"/>
  <c r="AH67" i="10"/>
  <c r="AG67" i="10"/>
  <c r="AF67" i="10"/>
  <c r="AE67" i="10"/>
  <c r="AD67" i="10"/>
  <c r="AC67" i="10"/>
  <c r="AB67" i="10"/>
  <c r="AA67" i="10"/>
  <c r="Z67" i="10"/>
  <c r="Y67" i="10"/>
  <c r="X67" i="10"/>
  <c r="W67" i="10"/>
  <c r="V67" i="10"/>
  <c r="U67" i="10"/>
  <c r="T67" i="10"/>
  <c r="F60" i="10"/>
  <c r="F57" i="10"/>
  <c r="F54" i="10"/>
  <c r="F51" i="10"/>
  <c r="F48" i="10"/>
  <c r="F45" i="10"/>
  <c r="F42" i="10"/>
  <c r="F39" i="10"/>
  <c r="F36" i="10"/>
  <c r="F33" i="10"/>
  <c r="F30" i="10"/>
  <c r="F27" i="10"/>
  <c r="B25" i="10"/>
  <c r="B28" i="10" s="1"/>
  <c r="B31" i="10" s="1"/>
  <c r="B34" i="10" s="1"/>
  <c r="B37" i="10" s="1"/>
  <c r="B40" i="10" s="1"/>
  <c r="B43" i="10" s="1"/>
  <c r="B46" i="10" s="1"/>
  <c r="B49" i="10" s="1"/>
  <c r="B52" i="10" s="1"/>
  <c r="B55" i="10" s="1"/>
  <c r="B58" i="10" s="1"/>
  <c r="F24" i="10"/>
  <c r="AW19" i="10"/>
  <c r="AW20" i="10" s="1"/>
  <c r="AW21" i="10" s="1"/>
  <c r="AV19" i="10"/>
  <c r="AV20" i="10" s="1"/>
  <c r="AV21" i="10" s="1"/>
  <c r="AU19" i="10"/>
  <c r="AU20" i="10" s="1"/>
  <c r="AU21" i="10" s="1"/>
  <c r="AC2" i="10"/>
  <c r="AW60" i="8"/>
  <c r="AV60" i="8"/>
  <c r="AU60" i="8"/>
  <c r="AT60" i="8"/>
  <c r="AS60" i="8"/>
  <c r="AR60" i="8"/>
  <c r="AQ60" i="8"/>
  <c r="AP60" i="8"/>
  <c r="AO60" i="8"/>
  <c r="AN60" i="8"/>
  <c r="AM60" i="8"/>
  <c r="AL60" i="8"/>
  <c r="AK60" i="8"/>
  <c r="AJ60" i="8"/>
  <c r="AI60" i="8"/>
  <c r="AH60" i="8"/>
  <c r="AG60" i="8"/>
  <c r="AF60" i="8"/>
  <c r="AE60" i="8"/>
  <c r="AD60" i="8"/>
  <c r="AC60" i="8"/>
  <c r="AB60" i="8"/>
  <c r="AA60" i="8"/>
  <c r="Z60" i="8"/>
  <c r="Y60" i="8"/>
  <c r="X60" i="8"/>
  <c r="W60" i="8"/>
  <c r="V60" i="8"/>
  <c r="U60" i="8"/>
  <c r="T60" i="8"/>
  <c r="S60" i="8"/>
  <c r="AW59" i="8"/>
  <c r="AV59" i="8"/>
  <c r="AU59" i="8"/>
  <c r="AT59" i="8"/>
  <c r="AS59" i="8"/>
  <c r="AR59" i="8"/>
  <c r="AQ59" i="8"/>
  <c r="AP59" i="8"/>
  <c r="AO59" i="8"/>
  <c r="AN59" i="8"/>
  <c r="AM59" i="8"/>
  <c r="AL59" i="8"/>
  <c r="AK59" i="8"/>
  <c r="AJ59" i="8"/>
  <c r="AI59" i="8"/>
  <c r="AH59" i="8"/>
  <c r="AG59" i="8"/>
  <c r="AF59" i="8"/>
  <c r="AE59" i="8"/>
  <c r="AD59" i="8"/>
  <c r="AC59" i="8"/>
  <c r="AB59" i="8"/>
  <c r="AA59" i="8"/>
  <c r="Z59" i="8"/>
  <c r="Y59" i="8"/>
  <c r="X59" i="8"/>
  <c r="W59" i="8"/>
  <c r="V59" i="8"/>
  <c r="U59" i="8"/>
  <c r="T59" i="8"/>
  <c r="S59" i="8"/>
  <c r="AW57" i="8"/>
  <c r="AV57" i="8"/>
  <c r="AU57" i="8"/>
  <c r="AT57" i="8"/>
  <c r="AS57" i="8"/>
  <c r="AR57" i="8"/>
  <c r="AQ57" i="8"/>
  <c r="AP57" i="8"/>
  <c r="AO57" i="8"/>
  <c r="AN57" i="8"/>
  <c r="AM57" i="8"/>
  <c r="AL57" i="8"/>
  <c r="AK57" i="8"/>
  <c r="AJ57" i="8"/>
  <c r="AI57" i="8"/>
  <c r="AH57" i="8"/>
  <c r="AG57" i="8"/>
  <c r="AF57" i="8"/>
  <c r="AE57" i="8"/>
  <c r="AD57" i="8"/>
  <c r="AC57" i="8"/>
  <c r="AB57" i="8"/>
  <c r="AA57" i="8"/>
  <c r="Z57" i="8"/>
  <c r="Y57" i="8"/>
  <c r="X57" i="8"/>
  <c r="W57" i="8"/>
  <c r="V57" i="8"/>
  <c r="U57" i="8"/>
  <c r="T57" i="8"/>
  <c r="S57" i="8"/>
  <c r="AW56" i="8"/>
  <c r="AV56" i="8"/>
  <c r="AU56" i="8"/>
  <c r="AT56" i="8"/>
  <c r="AS56" i="8"/>
  <c r="AR56" i="8"/>
  <c r="AQ56" i="8"/>
  <c r="AP56" i="8"/>
  <c r="AO56" i="8"/>
  <c r="AN56" i="8"/>
  <c r="AM56" i="8"/>
  <c r="AL56" i="8"/>
  <c r="AK56" i="8"/>
  <c r="AJ56" i="8"/>
  <c r="AI56" i="8"/>
  <c r="AH56" i="8"/>
  <c r="AG56" i="8"/>
  <c r="AF56" i="8"/>
  <c r="AE56" i="8"/>
  <c r="AD56" i="8"/>
  <c r="AC56" i="8"/>
  <c r="AB56" i="8"/>
  <c r="AA56" i="8"/>
  <c r="Z56" i="8"/>
  <c r="Y56" i="8"/>
  <c r="X56" i="8"/>
  <c r="W56" i="8"/>
  <c r="V56" i="8"/>
  <c r="U56" i="8"/>
  <c r="T56" i="8"/>
  <c r="S56" i="8"/>
  <c r="AW54" i="8"/>
  <c r="AV54" i="8"/>
  <c r="AU54" i="8"/>
  <c r="AT54" i="8"/>
  <c r="AS54" i="8"/>
  <c r="AR54" i="8"/>
  <c r="AQ54" i="8"/>
  <c r="AP54" i="8"/>
  <c r="AO54" i="8"/>
  <c r="AN54" i="8"/>
  <c r="AM54" i="8"/>
  <c r="AL54" i="8"/>
  <c r="AK54" i="8"/>
  <c r="AJ54" i="8"/>
  <c r="AI54" i="8"/>
  <c r="AH54" i="8"/>
  <c r="AG54" i="8"/>
  <c r="AF54" i="8"/>
  <c r="AE54" i="8"/>
  <c r="AD54" i="8"/>
  <c r="AC54" i="8"/>
  <c r="AB54" i="8"/>
  <c r="AA54" i="8"/>
  <c r="Z54" i="8"/>
  <c r="Y54" i="8"/>
  <c r="X54" i="8"/>
  <c r="W54" i="8"/>
  <c r="V54" i="8"/>
  <c r="U54" i="8"/>
  <c r="T54" i="8"/>
  <c r="S54" i="8"/>
  <c r="AW53" i="8"/>
  <c r="AV53" i="8"/>
  <c r="AU53" i="8"/>
  <c r="AT53" i="8"/>
  <c r="AS53" i="8"/>
  <c r="AR53" i="8"/>
  <c r="AQ53" i="8"/>
  <c r="AP53" i="8"/>
  <c r="AO53" i="8"/>
  <c r="AN53" i="8"/>
  <c r="AM53" i="8"/>
  <c r="AL53" i="8"/>
  <c r="AK53" i="8"/>
  <c r="AJ53" i="8"/>
  <c r="AI53" i="8"/>
  <c r="AH53" i="8"/>
  <c r="AG53" i="8"/>
  <c r="AF53" i="8"/>
  <c r="AE53" i="8"/>
  <c r="AD53" i="8"/>
  <c r="AC53" i="8"/>
  <c r="AB53" i="8"/>
  <c r="AA53" i="8"/>
  <c r="Z53" i="8"/>
  <c r="Y53" i="8"/>
  <c r="X53" i="8"/>
  <c r="W53" i="8"/>
  <c r="V53" i="8"/>
  <c r="U53" i="8"/>
  <c r="T53" i="8"/>
  <c r="S53" i="8"/>
  <c r="AW51" i="8"/>
  <c r="AV51" i="8"/>
  <c r="AU51" i="8"/>
  <c r="AT51" i="8"/>
  <c r="AS51" i="8"/>
  <c r="AR51" i="8"/>
  <c r="AQ51" i="8"/>
  <c r="AP51" i="8"/>
  <c r="AO51" i="8"/>
  <c r="AN51" i="8"/>
  <c r="AM51" i="8"/>
  <c r="AL51" i="8"/>
  <c r="AK51" i="8"/>
  <c r="AJ51" i="8"/>
  <c r="AI51" i="8"/>
  <c r="AH51" i="8"/>
  <c r="AG51" i="8"/>
  <c r="AF51" i="8"/>
  <c r="AE51" i="8"/>
  <c r="AD51" i="8"/>
  <c r="AC51" i="8"/>
  <c r="AB51" i="8"/>
  <c r="AA51" i="8"/>
  <c r="Z51" i="8"/>
  <c r="Y51" i="8"/>
  <c r="X51" i="8"/>
  <c r="W51" i="8"/>
  <c r="V51" i="8"/>
  <c r="U51" i="8"/>
  <c r="T51" i="8"/>
  <c r="S51" i="8"/>
  <c r="AW50" i="8"/>
  <c r="AV50" i="8"/>
  <c r="AU50" i="8"/>
  <c r="AT50" i="8"/>
  <c r="AS50" i="8"/>
  <c r="AR50" i="8"/>
  <c r="AQ50" i="8"/>
  <c r="AP50" i="8"/>
  <c r="AO50" i="8"/>
  <c r="AN50" i="8"/>
  <c r="AM50" i="8"/>
  <c r="AL50" i="8"/>
  <c r="AK50" i="8"/>
  <c r="AJ50" i="8"/>
  <c r="AI50" i="8"/>
  <c r="AH50" i="8"/>
  <c r="AG50" i="8"/>
  <c r="AF50" i="8"/>
  <c r="AE50" i="8"/>
  <c r="AD50" i="8"/>
  <c r="AC50" i="8"/>
  <c r="AB50" i="8"/>
  <c r="AA50" i="8"/>
  <c r="Z50" i="8"/>
  <c r="Y50" i="8"/>
  <c r="X50" i="8"/>
  <c r="W50" i="8"/>
  <c r="V50" i="8"/>
  <c r="U50" i="8"/>
  <c r="T50" i="8"/>
  <c r="S50" i="8"/>
  <c r="AW48" i="8"/>
  <c r="AV48" i="8"/>
  <c r="AU48" i="8"/>
  <c r="AT48" i="8"/>
  <c r="AP48" i="8"/>
  <c r="AM48" i="8"/>
  <c r="AI48" i="8"/>
  <c r="AF48" i="8"/>
  <c r="AB48" i="8"/>
  <c r="Y48" i="8"/>
  <c r="U48" i="8"/>
  <c r="AW47" i="8"/>
  <c r="AV47" i="8"/>
  <c r="AU47" i="8"/>
  <c r="AT47" i="8"/>
  <c r="AP47" i="8"/>
  <c r="AM47" i="8"/>
  <c r="AI47" i="8"/>
  <c r="AF47" i="8"/>
  <c r="AB47" i="8"/>
  <c r="Y47" i="8"/>
  <c r="U47" i="8"/>
  <c r="AW45" i="8"/>
  <c r="AV45" i="8"/>
  <c r="AU45" i="8"/>
  <c r="AS45" i="8"/>
  <c r="AO45" i="8"/>
  <c r="AL45" i="8"/>
  <c r="AH45" i="8"/>
  <c r="AE45" i="8"/>
  <c r="AA45" i="8"/>
  <c r="X45" i="8"/>
  <c r="T45" i="8"/>
  <c r="AW44" i="8"/>
  <c r="AV44" i="8"/>
  <c r="AU44" i="8"/>
  <c r="AS44" i="8"/>
  <c r="AO44" i="8"/>
  <c r="AL44" i="8"/>
  <c r="AH44" i="8"/>
  <c r="AE44" i="8"/>
  <c r="AA44" i="8"/>
  <c r="X44" i="8"/>
  <c r="T44" i="8"/>
  <c r="AW42" i="8"/>
  <c r="AV42" i="8"/>
  <c r="AU42" i="8"/>
  <c r="AS42" i="8"/>
  <c r="AR42" i="8"/>
  <c r="AQ42" i="8"/>
  <c r="AP42" i="8"/>
  <c r="AO42" i="8"/>
  <c r="AN42" i="8"/>
  <c r="AL42" i="8"/>
  <c r="AK42" i="8"/>
  <c r="AJ42" i="8"/>
  <c r="AI42" i="8"/>
  <c r="AH42" i="8"/>
  <c r="AG42" i="8"/>
  <c r="AE42" i="8"/>
  <c r="AD42" i="8"/>
  <c r="AC42" i="8"/>
  <c r="AB42" i="8"/>
  <c r="AA42" i="8"/>
  <c r="Z42" i="8"/>
  <c r="X42" i="8"/>
  <c r="W42" i="8"/>
  <c r="V42" i="8"/>
  <c r="U42" i="8"/>
  <c r="T42" i="8"/>
  <c r="S42" i="8"/>
  <c r="AW41" i="8"/>
  <c r="AV41" i="8"/>
  <c r="AU41" i="8"/>
  <c r="AS41" i="8"/>
  <c r="AR41" i="8"/>
  <c r="AQ41" i="8"/>
  <c r="AP41" i="8"/>
  <c r="AO41" i="8"/>
  <c r="AN41" i="8"/>
  <c r="AL41" i="8"/>
  <c r="AK41" i="8"/>
  <c r="AJ41" i="8"/>
  <c r="AI41" i="8"/>
  <c r="AH41" i="8"/>
  <c r="AG41" i="8"/>
  <c r="AE41" i="8"/>
  <c r="AD41" i="8"/>
  <c r="AC41" i="8"/>
  <c r="AB41" i="8"/>
  <c r="AA41" i="8"/>
  <c r="Z41" i="8"/>
  <c r="X41" i="8"/>
  <c r="W41" i="8"/>
  <c r="V41" i="8"/>
  <c r="U41" i="8"/>
  <c r="T41" i="8"/>
  <c r="S41" i="8"/>
  <c r="AW39" i="8"/>
  <c r="AV39" i="8"/>
  <c r="AU39" i="8"/>
  <c r="AT39" i="8"/>
  <c r="AR39" i="8"/>
  <c r="AQ39" i="8"/>
  <c r="AN39" i="8"/>
  <c r="AM39" i="8"/>
  <c r="AK39" i="8"/>
  <c r="AJ39" i="8"/>
  <c r="AG39" i="8"/>
  <c r="AF39" i="8"/>
  <c r="AD39" i="8"/>
  <c r="AC39" i="8"/>
  <c r="Z39" i="8"/>
  <c r="Y39" i="8"/>
  <c r="W39" i="8"/>
  <c r="V39" i="8"/>
  <c r="S39" i="8"/>
  <c r="AW38" i="8"/>
  <c r="AV38" i="8"/>
  <c r="AU38" i="8"/>
  <c r="AT38" i="8"/>
  <c r="AR38" i="8"/>
  <c r="AQ38" i="8"/>
  <c r="AN38" i="8"/>
  <c r="AM38" i="8"/>
  <c r="AK38" i="8"/>
  <c r="AJ38" i="8"/>
  <c r="AG38" i="8"/>
  <c r="AF38" i="8"/>
  <c r="AD38" i="8"/>
  <c r="AC38" i="8"/>
  <c r="Z38" i="8"/>
  <c r="Y38" i="8"/>
  <c r="W38" i="8"/>
  <c r="V38" i="8"/>
  <c r="S38" i="8"/>
  <c r="AW36" i="8"/>
  <c r="AV36" i="8"/>
  <c r="AU36" i="8"/>
  <c r="AT36" i="8"/>
  <c r="AS36" i="8"/>
  <c r="AR36" i="8"/>
  <c r="AQ36" i="8"/>
  <c r="AP36" i="8"/>
  <c r="AO36" i="8"/>
  <c r="AN36" i="8"/>
  <c r="AM36" i="8"/>
  <c r="AL36" i="8"/>
  <c r="AK36" i="8"/>
  <c r="AJ36" i="8"/>
  <c r="AI36" i="8"/>
  <c r="AH36" i="8"/>
  <c r="AG36" i="8"/>
  <c r="AF36" i="8"/>
  <c r="AE36" i="8"/>
  <c r="AD36" i="8"/>
  <c r="AC36" i="8"/>
  <c r="AB36" i="8"/>
  <c r="AA36" i="8"/>
  <c r="Z36" i="8"/>
  <c r="Y36" i="8"/>
  <c r="X36" i="8"/>
  <c r="W36" i="8"/>
  <c r="V36" i="8"/>
  <c r="U36" i="8"/>
  <c r="T36" i="8"/>
  <c r="S36" i="8"/>
  <c r="AW35" i="8"/>
  <c r="AV35" i="8"/>
  <c r="AU35" i="8"/>
  <c r="AT35" i="8"/>
  <c r="AS35" i="8"/>
  <c r="AR35" i="8"/>
  <c r="AQ35" i="8"/>
  <c r="AP35" i="8"/>
  <c r="AO35" i="8"/>
  <c r="AN35" i="8"/>
  <c r="AM35" i="8"/>
  <c r="AL35" i="8"/>
  <c r="AK35" i="8"/>
  <c r="AJ35" i="8"/>
  <c r="AI35" i="8"/>
  <c r="AH35" i="8"/>
  <c r="AG35" i="8"/>
  <c r="AF35" i="8"/>
  <c r="AE35" i="8"/>
  <c r="AD35" i="8"/>
  <c r="AC35" i="8"/>
  <c r="AB35" i="8"/>
  <c r="AA35" i="8"/>
  <c r="Z35" i="8"/>
  <c r="Y35" i="8"/>
  <c r="X35" i="8"/>
  <c r="W35" i="8"/>
  <c r="V35" i="8"/>
  <c r="U35" i="8"/>
  <c r="T35" i="8"/>
  <c r="S35" i="8"/>
  <c r="AW33" i="8"/>
  <c r="AV33" i="8"/>
  <c r="AU33" i="8"/>
  <c r="AT33" i="8"/>
  <c r="AS33" i="8"/>
  <c r="AR33" i="8"/>
  <c r="AQ33" i="8"/>
  <c r="AP33" i="8"/>
  <c r="AO33" i="8"/>
  <c r="AN33" i="8"/>
  <c r="AM33" i="8"/>
  <c r="AL33" i="8"/>
  <c r="AK33" i="8"/>
  <c r="AJ33" i="8"/>
  <c r="AI33" i="8"/>
  <c r="AH33" i="8"/>
  <c r="AG33" i="8"/>
  <c r="AF33" i="8"/>
  <c r="AE33" i="8"/>
  <c r="AD33" i="8"/>
  <c r="AC33" i="8"/>
  <c r="AB33" i="8"/>
  <c r="AA33" i="8"/>
  <c r="Z33" i="8"/>
  <c r="Y33" i="8"/>
  <c r="X33" i="8"/>
  <c r="W33" i="8"/>
  <c r="V33" i="8"/>
  <c r="U33" i="8"/>
  <c r="T33" i="8"/>
  <c r="S33" i="8"/>
  <c r="AW32" i="8"/>
  <c r="AV32" i="8"/>
  <c r="AU32" i="8"/>
  <c r="AT32" i="8"/>
  <c r="AS32" i="8"/>
  <c r="AR32" i="8"/>
  <c r="AQ32" i="8"/>
  <c r="AP32" i="8"/>
  <c r="AO32" i="8"/>
  <c r="AN32" i="8"/>
  <c r="AM32" i="8"/>
  <c r="AL32" i="8"/>
  <c r="AK32" i="8"/>
  <c r="AJ32" i="8"/>
  <c r="AI32" i="8"/>
  <c r="AH32" i="8"/>
  <c r="AG32" i="8"/>
  <c r="AF32" i="8"/>
  <c r="AE32" i="8"/>
  <c r="AD32" i="8"/>
  <c r="AC32" i="8"/>
  <c r="AB32" i="8"/>
  <c r="AA32" i="8"/>
  <c r="Z32" i="8"/>
  <c r="Y32" i="8"/>
  <c r="X32" i="8"/>
  <c r="W32" i="8"/>
  <c r="V32" i="8"/>
  <c r="U32" i="8"/>
  <c r="T32" i="8"/>
  <c r="S32" i="8"/>
  <c r="AW30" i="8"/>
  <c r="AV30" i="8"/>
  <c r="AU30" i="8"/>
  <c r="AS30" i="8"/>
  <c r="AR30" i="8"/>
  <c r="AQ30" i="8"/>
  <c r="AP30" i="8"/>
  <c r="AO30" i="8"/>
  <c r="AL30" i="8"/>
  <c r="AK30" i="8"/>
  <c r="AJ30" i="8"/>
  <c r="AI30" i="8"/>
  <c r="AH30" i="8"/>
  <c r="AE30" i="8"/>
  <c r="AD30" i="8"/>
  <c r="AC30" i="8"/>
  <c r="AB30" i="8"/>
  <c r="AA30" i="8"/>
  <c r="X30" i="8"/>
  <c r="W30" i="8"/>
  <c r="V30" i="8"/>
  <c r="U30" i="8"/>
  <c r="T30" i="8"/>
  <c r="AW29" i="8"/>
  <c r="AV29" i="8"/>
  <c r="AU29" i="8"/>
  <c r="AS29" i="8"/>
  <c r="AR29" i="8"/>
  <c r="AQ29" i="8"/>
  <c r="AP29" i="8"/>
  <c r="AO29" i="8"/>
  <c r="AL29" i="8"/>
  <c r="AK29" i="8"/>
  <c r="AJ29" i="8"/>
  <c r="AI29" i="8"/>
  <c r="AH29" i="8"/>
  <c r="AE29" i="8"/>
  <c r="AD29" i="8"/>
  <c r="AC29" i="8"/>
  <c r="AB29" i="8"/>
  <c r="AA29" i="8"/>
  <c r="X29" i="8"/>
  <c r="W29" i="8"/>
  <c r="V29" i="8"/>
  <c r="U29" i="8"/>
  <c r="T29" i="8"/>
  <c r="AW27" i="8"/>
  <c r="AV27" i="8"/>
  <c r="AU27" i="8"/>
  <c r="AT27" i="8"/>
  <c r="AN27" i="8"/>
  <c r="AM27" i="8"/>
  <c r="AG27" i="8"/>
  <c r="AF27" i="8"/>
  <c r="Z27" i="8"/>
  <c r="Y27" i="8"/>
  <c r="S27" i="8"/>
  <c r="AW26" i="8"/>
  <c r="AV26" i="8"/>
  <c r="AU26" i="8"/>
  <c r="AT26" i="8"/>
  <c r="AN26" i="8"/>
  <c r="AM26" i="8"/>
  <c r="AG26" i="8"/>
  <c r="AF26" i="8"/>
  <c r="Z26" i="8"/>
  <c r="Y26" i="8"/>
  <c r="S26" i="8"/>
  <c r="U64" i="10" l="1"/>
  <c r="AR64" i="10"/>
  <c r="AJ64" i="10"/>
  <c r="AB64" i="10"/>
  <c r="S64" i="10"/>
  <c r="AQ63" i="10"/>
  <c r="AI63" i="10"/>
  <c r="AA63" i="10"/>
  <c r="AX62" i="10"/>
  <c r="AZ62" i="10" s="1"/>
  <c r="AP62" i="10"/>
  <c r="AH62" i="10"/>
  <c r="Z62" i="10"/>
  <c r="U63" i="10"/>
  <c r="AQ64" i="10"/>
  <c r="AI64" i="10"/>
  <c r="AA64" i="10"/>
  <c r="AX63" i="10"/>
  <c r="AZ63" i="10" s="1"/>
  <c r="AP63" i="10"/>
  <c r="AH63" i="10"/>
  <c r="Z63" i="10"/>
  <c r="AW62" i="10"/>
  <c r="AO62" i="10"/>
  <c r="AG62" i="10"/>
  <c r="Y62" i="10"/>
  <c r="V62" i="10"/>
  <c r="AX64" i="10"/>
  <c r="AZ64" i="10" s="1"/>
  <c r="AP64" i="10"/>
  <c r="AH64" i="10"/>
  <c r="Z64" i="10"/>
  <c r="AW63" i="10"/>
  <c r="AO63" i="10"/>
  <c r="AG63" i="10"/>
  <c r="Y63" i="10"/>
  <c r="AV62" i="10"/>
  <c r="AN62" i="10"/>
  <c r="AF62" i="10"/>
  <c r="X62" i="10"/>
  <c r="AW64" i="10"/>
  <c r="AO64" i="10"/>
  <c r="AG64" i="10"/>
  <c r="Y64" i="10"/>
  <c r="AV63" i="10"/>
  <c r="AN63" i="10"/>
  <c r="AF63" i="10"/>
  <c r="X63" i="10"/>
  <c r="AU62" i="10"/>
  <c r="AM62" i="10"/>
  <c r="AE62" i="10"/>
  <c r="W62" i="10"/>
  <c r="AD62" i="10"/>
  <c r="AV64" i="10"/>
  <c r="AN64" i="10"/>
  <c r="AF64" i="10"/>
  <c r="X64" i="10"/>
  <c r="AU63" i="10"/>
  <c r="AM63" i="10"/>
  <c r="AE63" i="10"/>
  <c r="W63" i="10"/>
  <c r="AT62" i="10"/>
  <c r="AL62" i="10"/>
  <c r="AU64" i="10"/>
  <c r="AM64" i="10"/>
  <c r="AE64" i="10"/>
  <c r="W64" i="10"/>
  <c r="AT63" i="10"/>
  <c r="AL63" i="10"/>
  <c r="AD63" i="10"/>
  <c r="V63" i="10"/>
  <c r="AS62" i="10"/>
  <c r="AK62" i="10"/>
  <c r="AC62" i="10"/>
  <c r="U62" i="10"/>
  <c r="AT64" i="10"/>
  <c r="AL64" i="10"/>
  <c r="AD64" i="10"/>
  <c r="V64" i="10"/>
  <c r="AS63" i="10"/>
  <c r="AK63" i="10"/>
  <c r="AC63" i="10"/>
  <c r="T63" i="10"/>
  <c r="AR62" i="10"/>
  <c r="AJ62" i="10"/>
  <c r="AB62" i="10"/>
  <c r="T62" i="10"/>
  <c r="AS64" i="10"/>
  <c r="AK64" i="10"/>
  <c r="AC64" i="10"/>
  <c r="T64" i="10"/>
  <c r="AR63" i="10"/>
  <c r="AJ63" i="10"/>
  <c r="AB63" i="10"/>
  <c r="S63" i="10"/>
  <c r="AQ62" i="10"/>
  <c r="AI62" i="10"/>
  <c r="AA62" i="10"/>
  <c r="S62" i="10"/>
  <c r="AV71" i="10"/>
  <c r="AX23" i="10"/>
  <c r="AZ23" i="10" s="1"/>
  <c r="AA69" i="10"/>
  <c r="W69" i="10"/>
  <c r="V68" i="10"/>
  <c r="AL68" i="10"/>
  <c r="X70" i="10"/>
  <c r="AN70" i="10"/>
  <c r="Y71" i="10"/>
  <c r="AO71" i="10"/>
  <c r="AI69" i="10"/>
  <c r="AU69" i="10"/>
  <c r="Z68" i="10"/>
  <c r="AP68" i="10"/>
  <c r="AB70" i="10"/>
  <c r="AR70" i="10"/>
  <c r="AC71" i="10"/>
  <c r="AS71" i="10"/>
  <c r="AE69" i="10"/>
  <c r="AQ69" i="10"/>
  <c r="AD68" i="10"/>
  <c r="AT68" i="10"/>
  <c r="AF70" i="10"/>
  <c r="AV70" i="10"/>
  <c r="AG71" i="10"/>
  <c r="AW71" i="10"/>
  <c r="AM69" i="10"/>
  <c r="AH68" i="10"/>
  <c r="T70" i="10"/>
  <c r="AJ70" i="10"/>
  <c r="U71" i="10"/>
  <c r="AK71" i="10"/>
  <c r="AT20" i="10"/>
  <c r="AT21" i="10" s="1"/>
  <c r="AP20" i="10"/>
  <c r="AP21" i="10" s="1"/>
  <c r="AL20" i="10"/>
  <c r="AL21" i="10" s="1"/>
  <c r="AH20" i="10"/>
  <c r="AH21" i="10" s="1"/>
  <c r="AD20" i="10"/>
  <c r="AD21" i="10" s="1"/>
  <c r="Z20" i="10"/>
  <c r="Z21" i="10" s="1"/>
  <c r="V20" i="10"/>
  <c r="V21" i="10" s="1"/>
  <c r="AS20" i="10"/>
  <c r="AS21" i="10" s="1"/>
  <c r="AO20" i="10"/>
  <c r="AO21" i="10" s="1"/>
  <c r="AK20" i="10"/>
  <c r="AK21" i="10" s="1"/>
  <c r="AG20" i="10"/>
  <c r="AG21" i="10" s="1"/>
  <c r="AC20" i="10"/>
  <c r="AC21" i="10" s="1"/>
  <c r="Y20" i="10"/>
  <c r="Y21" i="10" s="1"/>
  <c r="U20" i="10"/>
  <c r="U21" i="10" s="1"/>
  <c r="BB8" i="10"/>
  <c r="AF20" i="10"/>
  <c r="AF21" i="10" s="1"/>
  <c r="S69" i="10"/>
  <c r="W20" i="10"/>
  <c r="W21" i="10" s="1"/>
  <c r="AE20" i="10"/>
  <c r="AE21" i="10" s="1"/>
  <c r="AM20" i="10"/>
  <c r="AM21" i="10" s="1"/>
  <c r="X20" i="10"/>
  <c r="X21" i="10" s="1"/>
  <c r="AN20" i="10"/>
  <c r="AN21" i="10" s="1"/>
  <c r="S20" i="10"/>
  <c r="S21" i="10" s="1"/>
  <c r="AA20" i="10"/>
  <c r="AA21" i="10" s="1"/>
  <c r="AI20" i="10"/>
  <c r="AI21" i="10" s="1"/>
  <c r="AQ20" i="10"/>
  <c r="AQ21" i="10" s="1"/>
  <c r="T20" i="10"/>
  <c r="T21" i="10" s="1"/>
  <c r="AB20" i="10"/>
  <c r="AB21" i="10" s="1"/>
  <c r="AJ20" i="10"/>
  <c r="AJ21" i="10" s="1"/>
  <c r="AR20" i="10"/>
  <c r="AR21" i="10" s="1"/>
  <c r="AX24" i="10"/>
  <c r="AZ24" i="10" s="1"/>
  <c r="S68" i="10"/>
  <c r="W68" i="10"/>
  <c r="AA68" i="10"/>
  <c r="AE68" i="10"/>
  <c r="AI68" i="10"/>
  <c r="AM68" i="10"/>
  <c r="AQ68" i="10"/>
  <c r="AU68" i="10"/>
  <c r="T69" i="10"/>
  <c r="X69" i="10"/>
  <c r="AB69" i="10"/>
  <c r="AF69" i="10"/>
  <c r="AJ69" i="10"/>
  <c r="AN69" i="10"/>
  <c r="AR69" i="10"/>
  <c r="AV69" i="10"/>
  <c r="U70" i="10"/>
  <c r="Y70" i="10"/>
  <c r="AC70" i="10"/>
  <c r="AG70" i="10"/>
  <c r="AK70" i="10"/>
  <c r="AO70" i="10"/>
  <c r="AS70" i="10"/>
  <c r="AW70" i="10"/>
  <c r="V71" i="10"/>
  <c r="Z71" i="10"/>
  <c r="AD71" i="10"/>
  <c r="AH71" i="10"/>
  <c r="AL71" i="10"/>
  <c r="AP71" i="10"/>
  <c r="AT71" i="10"/>
  <c r="T68" i="10"/>
  <c r="X68" i="10"/>
  <c r="AB68" i="10"/>
  <c r="AF68" i="10"/>
  <c r="AJ68" i="10"/>
  <c r="AN68" i="10"/>
  <c r="AR68" i="10"/>
  <c r="AV68" i="10"/>
  <c r="U69" i="10"/>
  <c r="Y69" i="10"/>
  <c r="AC69" i="10"/>
  <c r="AG69" i="10"/>
  <c r="AK69" i="10"/>
  <c r="AO69" i="10"/>
  <c r="AS69" i="10"/>
  <c r="AW69" i="10"/>
  <c r="V70" i="10"/>
  <c r="Z70" i="10"/>
  <c r="AD70" i="10"/>
  <c r="AH70" i="10"/>
  <c r="AL70" i="10"/>
  <c r="AP70" i="10"/>
  <c r="AT70" i="10"/>
  <c r="S71" i="10"/>
  <c r="W71" i="10"/>
  <c r="AA71" i="10"/>
  <c r="AE71" i="10"/>
  <c r="AI71" i="10"/>
  <c r="AM71" i="10"/>
  <c r="AQ71" i="10"/>
  <c r="AU71" i="10"/>
  <c r="U68" i="10"/>
  <c r="Y68" i="10"/>
  <c r="AC68" i="10"/>
  <c r="AG68" i="10"/>
  <c r="AK68" i="10"/>
  <c r="AO68" i="10"/>
  <c r="AS68" i="10"/>
  <c r="AW68" i="10"/>
  <c r="V69" i="10"/>
  <c r="Z69" i="10"/>
  <c r="AD69" i="10"/>
  <c r="AH69" i="10"/>
  <c r="AL69" i="10"/>
  <c r="AP69" i="10"/>
  <c r="AT69" i="10"/>
  <c r="S70" i="10"/>
  <c r="W70" i="10"/>
  <c r="AA70" i="10"/>
  <c r="AE70" i="10"/>
  <c r="AI70" i="10"/>
  <c r="AM70" i="10"/>
  <c r="AQ70" i="10"/>
  <c r="AU70" i="10"/>
  <c r="T71" i="10"/>
  <c r="X71" i="10"/>
  <c r="AB71" i="10"/>
  <c r="AF71" i="10"/>
  <c r="AJ71" i="10"/>
  <c r="AN71" i="10"/>
  <c r="AR71" i="10"/>
  <c r="AX32" i="8"/>
  <c r="AZ32" i="8" s="1"/>
  <c r="AX50" i="8"/>
  <c r="AZ50" i="8" s="1"/>
  <c r="AX56" i="8"/>
  <c r="AZ56" i="8" s="1"/>
  <c r="AX59" i="8"/>
  <c r="AZ59" i="8" s="1"/>
  <c r="AX35" i="8"/>
  <c r="AZ35" i="8" s="1"/>
  <c r="AX53" i="8"/>
  <c r="AZ53" i="8" s="1"/>
  <c r="AX36" i="8"/>
  <c r="AZ36" i="8" s="1"/>
  <c r="AX54" i="8"/>
  <c r="AZ54" i="8" s="1"/>
  <c r="AX60" i="8"/>
  <c r="AZ60" i="8" s="1"/>
  <c r="AX33" i="8"/>
  <c r="AX51" i="8"/>
  <c r="AZ51" i="8" s="1"/>
  <c r="AX57" i="8"/>
  <c r="AZ57" i="8" s="1"/>
  <c r="AZ33" i="8" l="1"/>
  <c r="Q6" i="6"/>
  <c r="S67" i="8" l="1"/>
  <c r="F60" i="8" l="1"/>
  <c r="F54" i="8"/>
  <c r="F57" i="8"/>
  <c r="F24" i="8"/>
  <c r="S6" i="6" l="1"/>
  <c r="U6" i="6" s="1"/>
  <c r="S7" i="6"/>
  <c r="S8" i="6"/>
  <c r="Q7" i="6"/>
  <c r="Q8" i="6"/>
  <c r="AS48" i="8" l="1"/>
  <c r="AO48" i="8"/>
  <c r="AK48" i="8"/>
  <c r="AG48" i="8"/>
  <c r="AC48" i="8"/>
  <c r="AQ45" i="8"/>
  <c r="AM45" i="8"/>
  <c r="AI45" i="8"/>
  <c r="W45" i="8"/>
  <c r="S45" i="8"/>
  <c r="Y42" i="8"/>
  <c r="AI39" i="8"/>
  <c r="AE39" i="8"/>
  <c r="AA39" i="8"/>
  <c r="AG30" i="8"/>
  <c r="Y30" i="8"/>
  <c r="AQ27" i="8"/>
  <c r="AI27" i="8"/>
  <c r="AE27" i="8"/>
  <c r="AA27" i="8"/>
  <c r="W27" i="8"/>
  <c r="AL48" i="8"/>
  <c r="AH48" i="8"/>
  <c r="AD48" i="8"/>
  <c r="V48" i="8"/>
  <c r="AN45" i="8"/>
  <c r="AB45" i="8"/>
  <c r="AT42" i="8"/>
  <c r="AB39" i="8"/>
  <c r="Z30" i="8"/>
  <c r="AR27" i="8"/>
  <c r="AB27" i="8"/>
  <c r="T27" i="8"/>
  <c r="AR48" i="8"/>
  <c r="AN48" i="8"/>
  <c r="AJ48" i="8"/>
  <c r="X48" i="8"/>
  <c r="T48" i="8"/>
  <c r="AT45" i="8"/>
  <c r="AP45" i="8"/>
  <c r="AD45" i="8"/>
  <c r="Z45" i="8"/>
  <c r="V45" i="8"/>
  <c r="AF42" i="8"/>
  <c r="AP39" i="8"/>
  <c r="AL39" i="8"/>
  <c r="AH39" i="8"/>
  <c r="AN30" i="8"/>
  <c r="AF30" i="8"/>
  <c r="AP27" i="8"/>
  <c r="AL27" i="8"/>
  <c r="AH27" i="8"/>
  <c r="AD27" i="8"/>
  <c r="V27" i="8"/>
  <c r="U27" i="8"/>
  <c r="Z48" i="8"/>
  <c r="AR45" i="8"/>
  <c r="AF45" i="8"/>
  <c r="T39" i="8"/>
  <c r="AQ48" i="8"/>
  <c r="AE48" i="8"/>
  <c r="AA48" i="8"/>
  <c r="W48" i="8"/>
  <c r="S48" i="8"/>
  <c r="AK45" i="8"/>
  <c r="AG45" i="8"/>
  <c r="AC45" i="8"/>
  <c r="Y45" i="8"/>
  <c r="U45" i="8"/>
  <c r="AM42" i="8"/>
  <c r="AS39" i="8"/>
  <c r="AO39" i="8"/>
  <c r="U39" i="8"/>
  <c r="AM30" i="8"/>
  <c r="S30" i="8"/>
  <c r="AS27" i="8"/>
  <c r="AO27" i="8"/>
  <c r="AK27" i="8"/>
  <c r="AC27" i="8"/>
  <c r="AJ45" i="8"/>
  <c r="X39" i="8"/>
  <c r="AT30" i="8"/>
  <c r="AJ27" i="8"/>
  <c r="X27" i="8"/>
  <c r="S24" i="8"/>
  <c r="AW24" i="8"/>
  <c r="AR24" i="8"/>
  <c r="AN24" i="8"/>
  <c r="AM24" i="8"/>
  <c r="AI24" i="8"/>
  <c r="AD24" i="8"/>
  <c r="Z24" i="8"/>
  <c r="V24" i="8"/>
  <c r="AO24" i="8"/>
  <c r="Y24" i="8"/>
  <c r="AV24" i="8"/>
  <c r="AQ24" i="8"/>
  <c r="AL24" i="8"/>
  <c r="AH24" i="8"/>
  <c r="AC24" i="8"/>
  <c r="W24" i="8"/>
  <c r="U24" i="8"/>
  <c r="AS24" i="8"/>
  <c r="AJ24" i="8"/>
  <c r="AE24" i="8"/>
  <c r="AU24" i="8"/>
  <c r="AT24" i="8"/>
  <c r="AP24" i="8"/>
  <c r="AK24" i="8"/>
  <c r="AG24" i="8"/>
  <c r="AF24" i="8"/>
  <c r="AB24" i="8"/>
  <c r="X24" i="8"/>
  <c r="T24" i="8"/>
  <c r="AA24" i="8"/>
  <c r="U8" i="6"/>
  <c r="U7" i="6"/>
  <c r="S24" i="6"/>
  <c r="Q24" i="6"/>
  <c r="K24" i="6"/>
  <c r="S23" i="6"/>
  <c r="Q23" i="6"/>
  <c r="K23" i="6"/>
  <c r="S22" i="6"/>
  <c r="Q22" i="6"/>
  <c r="K22" i="6"/>
  <c r="K6" i="6"/>
  <c r="K7" i="6"/>
  <c r="K8" i="6"/>
  <c r="AO47" i="8" l="1"/>
  <c r="AG47" i="8"/>
  <c r="AQ44" i="8"/>
  <c r="AI44" i="8"/>
  <c r="S44" i="8"/>
  <c r="AE38" i="8"/>
  <c r="AN47" i="8"/>
  <c r="X47" i="8"/>
  <c r="AP44" i="8"/>
  <c r="Z44" i="8"/>
  <c r="AL38" i="8"/>
  <c r="AN29" i="8"/>
  <c r="AF29" i="8"/>
  <c r="AP26" i="8"/>
  <c r="AH26" i="8"/>
  <c r="AR26" i="8"/>
  <c r="T26" i="8"/>
  <c r="AE47" i="8"/>
  <c r="W47" i="8"/>
  <c r="AG44" i="8"/>
  <c r="Y44" i="8"/>
  <c r="AS38" i="8"/>
  <c r="U38" i="8"/>
  <c r="AM29" i="8"/>
  <c r="AO26" i="8"/>
  <c r="AD26" i="8"/>
  <c r="AS26" i="8"/>
  <c r="Z47" i="8"/>
  <c r="AJ26" i="8"/>
  <c r="Y29" i="8"/>
  <c r="AL47" i="8"/>
  <c r="AD47" i="8"/>
  <c r="V47" i="8"/>
  <c r="AN44" i="8"/>
  <c r="AF44" i="8"/>
  <c r="AB38" i="8"/>
  <c r="T38" i="8"/>
  <c r="AT29" i="8"/>
  <c r="X26" i="8"/>
  <c r="AL26" i="8"/>
  <c r="S29" i="8"/>
  <c r="AK26" i="8"/>
  <c r="AB44" i="8"/>
  <c r="AQ26" i="8"/>
  <c r="AS47" i="8"/>
  <c r="AK47" i="8"/>
  <c r="AC47" i="8"/>
  <c r="AM44" i="8"/>
  <c r="W44" i="8"/>
  <c r="Y41" i="8"/>
  <c r="AI38" i="8"/>
  <c r="AA38" i="8"/>
  <c r="AE26" i="8"/>
  <c r="W26" i="8"/>
  <c r="V26" i="8"/>
  <c r="AC26" i="8"/>
  <c r="X38" i="8"/>
  <c r="AR47" i="8"/>
  <c r="AJ47" i="8"/>
  <c r="T47" i="8"/>
  <c r="AT44" i="8"/>
  <c r="AD44" i="8"/>
  <c r="V44" i="8"/>
  <c r="AF41" i="8"/>
  <c r="AP38" i="8"/>
  <c r="AH38" i="8"/>
  <c r="U26" i="8"/>
  <c r="AR44" i="8"/>
  <c r="AG29" i="8"/>
  <c r="AA26" i="8"/>
  <c r="AQ47" i="8"/>
  <c r="AA47" i="8"/>
  <c r="S47" i="8"/>
  <c r="AK44" i="8"/>
  <c r="AC44" i="8"/>
  <c r="U44" i="8"/>
  <c r="AM41" i="8"/>
  <c r="AO38" i="8"/>
  <c r="AH47" i="8"/>
  <c r="AJ44" i="8"/>
  <c r="AT41" i="8"/>
  <c r="Z29" i="8"/>
  <c r="AB26" i="8"/>
  <c r="AI26" i="8"/>
  <c r="AX48" i="8"/>
  <c r="AZ48" i="8" s="1"/>
  <c r="AX30" i="8"/>
  <c r="AZ30" i="8" s="1"/>
  <c r="AX39" i="8"/>
  <c r="AX42" i="8"/>
  <c r="AZ42" i="8" s="1"/>
  <c r="AX45" i="8"/>
  <c r="AZ45" i="8" s="1"/>
  <c r="AX27" i="8"/>
  <c r="AV23" i="8"/>
  <c r="AQ23" i="8"/>
  <c r="AL23" i="8"/>
  <c r="AH23" i="8"/>
  <c r="AC23" i="8"/>
  <c r="V23" i="8"/>
  <c r="U23" i="8"/>
  <c r="AN23" i="8"/>
  <c r="AI23" i="8"/>
  <c r="AD23" i="8"/>
  <c r="AU23" i="8"/>
  <c r="AT23" i="8"/>
  <c r="AP23" i="8"/>
  <c r="AK23" i="8"/>
  <c r="AG23" i="8"/>
  <c r="AF23" i="8"/>
  <c r="AB23" i="8"/>
  <c r="W23" i="8"/>
  <c r="Z23" i="8"/>
  <c r="T23" i="8"/>
  <c r="AS23" i="8"/>
  <c r="AO23" i="8"/>
  <c r="AJ23" i="8"/>
  <c r="AE23" i="8"/>
  <c r="AA23" i="8"/>
  <c r="X23" i="8"/>
  <c r="AW23" i="8"/>
  <c r="AR23" i="8"/>
  <c r="AM23" i="8"/>
  <c r="Y23" i="8"/>
  <c r="U24" i="6"/>
  <c r="U23" i="6"/>
  <c r="U22" i="6"/>
  <c r="AX38" i="8" l="1"/>
  <c r="AZ38" i="8" s="1"/>
  <c r="AX44" i="8"/>
  <c r="AZ44" i="8" s="1"/>
  <c r="AX41" i="8"/>
  <c r="AZ41" i="8" s="1"/>
  <c r="AX47" i="8"/>
  <c r="AZ47" i="8" s="1"/>
  <c r="AX29" i="8"/>
  <c r="AZ29" i="8" s="1"/>
  <c r="AX26" i="8"/>
  <c r="AZ26" i="8" s="1"/>
  <c r="AZ39" i="8"/>
  <c r="AZ27" i="8"/>
  <c r="AW72" i="8"/>
  <c r="AV72" i="8"/>
  <c r="AU72" i="8"/>
  <c r="AT72" i="8"/>
  <c r="AS72" i="8"/>
  <c r="AR72" i="8"/>
  <c r="AQ72" i="8"/>
  <c r="AP72" i="8"/>
  <c r="AO72" i="8"/>
  <c r="AN72" i="8"/>
  <c r="AM72" i="8"/>
  <c r="AL72" i="8"/>
  <c r="AK72" i="8"/>
  <c r="AJ72" i="8"/>
  <c r="AI72" i="8"/>
  <c r="AH72" i="8"/>
  <c r="AG72" i="8"/>
  <c r="AF72" i="8"/>
  <c r="AE72" i="8"/>
  <c r="AD72" i="8"/>
  <c r="AC72" i="8"/>
  <c r="AB72" i="8"/>
  <c r="AA72" i="8"/>
  <c r="Z72" i="8"/>
  <c r="Y72" i="8"/>
  <c r="X72" i="8"/>
  <c r="W72" i="8"/>
  <c r="V72" i="8"/>
  <c r="U72" i="8"/>
  <c r="T72" i="8"/>
  <c r="S72" i="8"/>
  <c r="AW67" i="8" l="1"/>
  <c r="AV67" i="8"/>
  <c r="AU67" i="8"/>
  <c r="AT67" i="8"/>
  <c r="AS67" i="8"/>
  <c r="AR67" i="8"/>
  <c r="AQ67" i="8"/>
  <c r="AP67" i="8"/>
  <c r="AO67" i="8"/>
  <c r="AN67" i="8"/>
  <c r="AM67" i="8"/>
  <c r="AL67" i="8"/>
  <c r="AK67" i="8"/>
  <c r="AJ67" i="8"/>
  <c r="AI67" i="8"/>
  <c r="AH67" i="8"/>
  <c r="AG67" i="8"/>
  <c r="AF67" i="8"/>
  <c r="AE67" i="8"/>
  <c r="AD67" i="8"/>
  <c r="AC67" i="8"/>
  <c r="AB67" i="8"/>
  <c r="AA67" i="8"/>
  <c r="Z67" i="8"/>
  <c r="Y67" i="8"/>
  <c r="X67" i="8"/>
  <c r="W67" i="8"/>
  <c r="V67" i="8"/>
  <c r="U67" i="8"/>
  <c r="T67" i="8"/>
  <c r="F51" i="8"/>
  <c r="F48" i="8"/>
  <c r="F45" i="8"/>
  <c r="F42" i="8"/>
  <c r="F39" i="8"/>
  <c r="F36" i="8"/>
  <c r="F33" i="8"/>
  <c r="F30" i="8"/>
  <c r="F27" i="8"/>
  <c r="B25" i="8"/>
  <c r="B28" i="8" s="1"/>
  <c r="B31" i="8" s="1"/>
  <c r="B34" i="8" s="1"/>
  <c r="B37" i="8" s="1"/>
  <c r="B40" i="8" s="1"/>
  <c r="B43" i="8" s="1"/>
  <c r="B46" i="8" s="1"/>
  <c r="B49" i="8" s="1"/>
  <c r="B52" i="8" s="1"/>
  <c r="B55" i="8" s="1"/>
  <c r="B58" i="8" s="1"/>
  <c r="S23" i="8"/>
  <c r="BC14" i="8"/>
  <c r="AC2" i="8"/>
  <c r="AF20" i="8" s="1"/>
  <c r="AF21" i="8" s="1"/>
  <c r="AW64" i="8" l="1"/>
  <c r="Y63" i="8"/>
  <c r="AN63" i="8"/>
  <c r="AV62" i="8"/>
  <c r="AI63" i="8"/>
  <c r="AB63" i="8"/>
  <c r="U63" i="8"/>
  <c r="AO63" i="8"/>
  <c r="AV63" i="8"/>
  <c r="AJ63" i="8"/>
  <c r="AF63" i="8"/>
  <c r="AW63" i="8"/>
  <c r="AH63" i="8"/>
  <c r="AV64" i="8"/>
  <c r="AW62" i="8"/>
  <c r="AK63" i="8"/>
  <c r="AR63" i="8"/>
  <c r="AT63" i="8"/>
  <c r="AU62" i="8"/>
  <c r="AG63" i="8"/>
  <c r="AX63" i="8"/>
  <c r="AZ63" i="8" s="1"/>
  <c r="AM63" i="8"/>
  <c r="AQ63" i="8"/>
  <c r="AS63" i="8"/>
  <c r="AE63" i="8"/>
  <c r="S63" i="8"/>
  <c r="Z63" i="8"/>
  <c r="AP63" i="8"/>
  <c r="AC63" i="8"/>
  <c r="AL63" i="8"/>
  <c r="AU63" i="8"/>
  <c r="AU64" i="8"/>
  <c r="V63" i="8"/>
  <c r="AD63" i="8"/>
  <c r="W63" i="8"/>
  <c r="T63" i="8"/>
  <c r="AA63" i="8"/>
  <c r="X63" i="8"/>
  <c r="AJ64" i="8"/>
  <c r="AN62" i="8"/>
  <c r="Y62" i="8"/>
  <c r="S62" i="8"/>
  <c r="U62" i="8"/>
  <c r="AE62" i="8"/>
  <c r="AK62" i="8"/>
  <c r="AP62" i="8"/>
  <c r="X64" i="8"/>
  <c r="AR64" i="8"/>
  <c r="AB64" i="8"/>
  <c r="V64" i="8"/>
  <c r="AN64" i="8"/>
  <c r="AP64" i="8"/>
  <c r="AI62" i="8"/>
  <c r="W64" i="8"/>
  <c r="AS62" i="8"/>
  <c r="AB62" i="8"/>
  <c r="AI64" i="8"/>
  <c r="AS64" i="8"/>
  <c r="AL62" i="8"/>
  <c r="AG62" i="8"/>
  <c r="AM62" i="8"/>
  <c r="AL64" i="8"/>
  <c r="AO62" i="8"/>
  <c r="AD62" i="8"/>
  <c r="W62" i="8"/>
  <c r="Y64" i="8"/>
  <c r="AA64" i="8"/>
  <c r="AD64" i="8"/>
  <c r="V62" i="8"/>
  <c r="AF64" i="8"/>
  <c r="AO64" i="8"/>
  <c r="AT64" i="8"/>
  <c r="X62" i="8"/>
  <c r="AC64" i="8"/>
  <c r="AH64" i="8"/>
  <c r="AJ62" i="8"/>
  <c r="AM64" i="8"/>
  <c r="Z62" i="8"/>
  <c r="U64" i="8"/>
  <c r="AF62" i="8"/>
  <c r="AQ62" i="8"/>
  <c r="AG64" i="8"/>
  <c r="S64" i="8"/>
  <c r="AE64" i="8"/>
  <c r="AK64" i="8"/>
  <c r="Z64" i="8"/>
  <c r="AH62" i="8"/>
  <c r="AA62" i="8"/>
  <c r="AC62" i="8"/>
  <c r="T64" i="8"/>
  <c r="AR62" i="8"/>
  <c r="AT62" i="8"/>
  <c r="T62" i="8"/>
  <c r="AQ64" i="8"/>
  <c r="AX64" i="8"/>
  <c r="AZ64" i="8" s="1"/>
  <c r="AX62" i="8"/>
  <c r="AZ62" i="8" s="1"/>
  <c r="Z20" i="8"/>
  <c r="Z21" i="8" s="1"/>
  <c r="AQ20" i="8"/>
  <c r="AQ21" i="8" s="1"/>
  <c r="AW19" i="8"/>
  <c r="AW20" i="8" s="1"/>
  <c r="AW21" i="8" s="1"/>
  <c r="AV19" i="8"/>
  <c r="AV20" i="8" s="1"/>
  <c r="AV21" i="8" s="1"/>
  <c r="AU19" i="8"/>
  <c r="AU20" i="8" s="1"/>
  <c r="AU21" i="8" s="1"/>
  <c r="AK20" i="8"/>
  <c r="AK21" i="8" s="1"/>
  <c r="U20" i="8"/>
  <c r="U21" i="8" s="1"/>
  <c r="AP20" i="8"/>
  <c r="AP21" i="8" s="1"/>
  <c r="V20" i="8"/>
  <c r="V21" i="8" s="1"/>
  <c r="AB20" i="8"/>
  <c r="AB21" i="8" s="1"/>
  <c r="AG20" i="8"/>
  <c r="AG21" i="8" s="1"/>
  <c r="AL20" i="8"/>
  <c r="AL21" i="8" s="1"/>
  <c r="AR20" i="8"/>
  <c r="AR21" i="8" s="1"/>
  <c r="BB8" i="8"/>
  <c r="X20" i="8"/>
  <c r="X21" i="8" s="1"/>
  <c r="AC20" i="8"/>
  <c r="AC21" i="8" s="1"/>
  <c r="AH20" i="8"/>
  <c r="AH21" i="8" s="1"/>
  <c r="AN20" i="8"/>
  <c r="AN21" i="8" s="1"/>
  <c r="AS20" i="8"/>
  <c r="AS21" i="8" s="1"/>
  <c r="T20" i="8"/>
  <c r="T21" i="8" s="1"/>
  <c r="Y20" i="8"/>
  <c r="Y21" i="8" s="1"/>
  <c r="AD20" i="8"/>
  <c r="AD21" i="8" s="1"/>
  <c r="AJ20" i="8"/>
  <c r="AJ21" i="8" s="1"/>
  <c r="AO20" i="8"/>
  <c r="AO21" i="8" s="1"/>
  <c r="AT20" i="8"/>
  <c r="AT21" i="8" s="1"/>
  <c r="AV71" i="8"/>
  <c r="AW69" i="8"/>
  <c r="AT69" i="8"/>
  <c r="Y69" i="8"/>
  <c r="AB70" i="8"/>
  <c r="AM71" i="8"/>
  <c r="AU71" i="8"/>
  <c r="AN70" i="8"/>
  <c r="AH68" i="8"/>
  <c r="AF69" i="8"/>
  <c r="AT71" i="8"/>
  <c r="AI68" i="8"/>
  <c r="AU68" i="8"/>
  <c r="AE68" i="8"/>
  <c r="AA68" i="8"/>
  <c r="X68" i="8"/>
  <c r="AB68" i="8"/>
  <c r="T68" i="8"/>
  <c r="U68" i="8"/>
  <c r="AG68" i="8"/>
  <c r="AO68" i="8"/>
  <c r="AS68" i="8"/>
  <c r="AW68" i="8"/>
  <c r="AM69" i="8"/>
  <c r="AU69" i="8"/>
  <c r="AG70" i="8"/>
  <c r="AW70" i="8"/>
  <c r="Y71" i="8"/>
  <c r="AW71" i="8"/>
  <c r="Z70" i="8"/>
  <c r="AP70" i="8"/>
  <c r="S70" i="8"/>
  <c r="AI70" i="8"/>
  <c r="AU70" i="8"/>
  <c r="AV68" i="8"/>
  <c r="AV70" i="8"/>
  <c r="AL68" i="8"/>
  <c r="AP68" i="8"/>
  <c r="AV69" i="8"/>
  <c r="AF71" i="8"/>
  <c r="S20" i="8"/>
  <c r="S21" i="8" s="1"/>
  <c r="W20" i="8"/>
  <c r="W21" i="8" s="1"/>
  <c r="AA20" i="8"/>
  <c r="AA21" i="8" s="1"/>
  <c r="AE20" i="8"/>
  <c r="AE21" i="8" s="1"/>
  <c r="AI20" i="8"/>
  <c r="AI21" i="8" s="1"/>
  <c r="AM20" i="8"/>
  <c r="AM21" i="8" s="1"/>
  <c r="S15" i="6" l="1"/>
  <c r="S10" i="6"/>
  <c r="S11" i="6"/>
  <c r="S12" i="6"/>
  <c r="S13" i="6"/>
  <c r="S14" i="6"/>
  <c r="S16" i="6"/>
  <c r="S17" i="6"/>
  <c r="S18" i="6"/>
  <c r="S19" i="6"/>
  <c r="S20" i="6"/>
  <c r="S21" i="6"/>
  <c r="S25" i="6"/>
  <c r="Q10" i="6"/>
  <c r="Q11" i="6"/>
  <c r="Q12" i="6"/>
  <c r="Q13" i="6"/>
  <c r="Q14" i="6"/>
  <c r="Q15" i="6"/>
  <c r="Q16" i="6"/>
  <c r="Q17" i="6"/>
  <c r="Q18" i="6"/>
  <c r="Q19" i="6"/>
  <c r="Q20" i="6"/>
  <c r="Q21" i="6"/>
  <c r="Q25" i="6"/>
  <c r="S9" i="6"/>
  <c r="Q9" i="6"/>
  <c r="U9" i="6" l="1"/>
  <c r="U21" i="6"/>
  <c r="U14" i="6"/>
  <c r="U10" i="6"/>
  <c r="U17" i="6"/>
  <c r="U25" i="6"/>
  <c r="U18" i="6"/>
  <c r="U13" i="6"/>
  <c r="U12" i="6"/>
  <c r="U15" i="6"/>
  <c r="U20" i="6"/>
  <c r="U16" i="6"/>
  <c r="U11" i="6"/>
  <c r="U19" i="6"/>
  <c r="AN71" i="8" l="1"/>
  <c r="AJ71" i="8"/>
  <c r="AB71" i="8"/>
  <c r="X71" i="8"/>
  <c r="AA71" i="8"/>
  <c r="W71" i="8"/>
  <c r="AP69" i="8"/>
  <c r="AL69" i="8"/>
  <c r="Z69" i="8"/>
  <c r="V69" i="8"/>
  <c r="AO69" i="8"/>
  <c r="AK69" i="8"/>
  <c r="AQ71" i="8"/>
  <c r="AI71" i="8"/>
  <c r="AE71" i="8"/>
  <c r="AH71" i="8"/>
  <c r="AD71" i="8"/>
  <c r="AS69" i="8"/>
  <c r="AG69" i="8"/>
  <c r="AC69" i="8"/>
  <c r="U69" i="8"/>
  <c r="AR69" i="8"/>
  <c r="AS71" i="8"/>
  <c r="AC71" i="8"/>
  <c r="U71" i="8"/>
  <c r="AQ69" i="8"/>
  <c r="AH69" i="8"/>
  <c r="AD69" i="8"/>
  <c r="AP71" i="8"/>
  <c r="AL71" i="8"/>
  <c r="Z71" i="8"/>
  <c r="V71" i="8"/>
  <c r="AO71" i="8"/>
  <c r="AK71" i="8"/>
  <c r="AN69" i="8"/>
  <c r="AJ69" i="8"/>
  <c r="AB69" i="8"/>
  <c r="X69" i="8"/>
  <c r="AA69" i="8"/>
  <c r="W69" i="8"/>
  <c r="AG71" i="8"/>
  <c r="AR71" i="8"/>
  <c r="AI69" i="8"/>
  <c r="AE69" i="8"/>
  <c r="K25" i="6"/>
  <c r="K21" i="6"/>
  <c r="K20" i="6"/>
  <c r="K19" i="6"/>
  <c r="K18" i="6"/>
  <c r="K17" i="6"/>
  <c r="K16" i="6"/>
  <c r="K15" i="6"/>
  <c r="K14" i="6"/>
  <c r="K13" i="6"/>
  <c r="K12" i="6"/>
  <c r="K11" i="6"/>
  <c r="K10" i="6"/>
  <c r="K9" i="6"/>
  <c r="AX24" i="8" l="1"/>
  <c r="AZ24" i="8" s="1"/>
  <c r="T71" i="8"/>
  <c r="T69" i="8"/>
  <c r="AR70" i="8"/>
  <c r="AL70" i="8"/>
  <c r="AD68" i="8"/>
  <c r="AK70" i="8"/>
  <c r="AE70" i="8"/>
  <c r="AT68" i="8"/>
  <c r="AA70" i="8"/>
  <c r="Y70" i="8"/>
  <c r="AF68" i="8"/>
  <c r="AR68" i="8"/>
  <c r="AQ70" i="8"/>
  <c r="AS70" i="8"/>
  <c r="AN68" i="8"/>
  <c r="AC68" i="8"/>
  <c r="AF70" i="8"/>
  <c r="AM70" i="8"/>
  <c r="W68" i="8"/>
  <c r="V70" i="8"/>
  <c r="AK68" i="8"/>
  <c r="S68" i="8"/>
  <c r="T70" i="8"/>
  <c r="AT70" i="8"/>
  <c r="S69" i="8"/>
  <c r="AH70" i="8"/>
  <c r="AQ68" i="8"/>
  <c r="AD70" i="8"/>
  <c r="X70" i="8"/>
  <c r="AJ70" i="8"/>
  <c r="AM68" i="8"/>
  <c r="Y68" i="8"/>
  <c r="V68" i="8"/>
  <c r="AC70" i="8"/>
  <c r="AO70" i="8"/>
  <c r="Z68" i="8"/>
  <c r="U70" i="8"/>
  <c r="S71" i="8"/>
  <c r="AJ68" i="8"/>
  <c r="W70" i="8"/>
  <c r="AX23" i="8" l="1"/>
  <c r="AZ23" i="8" s="1"/>
</calcChain>
</file>

<file path=xl/sharedStrings.xml><?xml version="1.0" encoding="utf-8"?>
<sst xmlns="http://schemas.openxmlformats.org/spreadsheetml/2006/main" count="1445" uniqueCount="218">
  <si>
    <t>従業者の勤務の体制及び勤務形態一覧表　</t>
  </si>
  <si>
    <t>年</t>
    <rPh sb="0" eb="1">
      <t>ネン</t>
    </rPh>
    <phoneticPr fontId="2"/>
  </si>
  <si>
    <t>～</t>
    <phoneticPr fontId="2"/>
  </si>
  <si>
    <t>職種名</t>
    <rPh sb="0" eb="2">
      <t>ショクシュ</t>
    </rPh>
    <rPh sb="2" eb="3">
      <t>メイ</t>
    </rPh>
    <phoneticPr fontId="2"/>
  </si>
  <si>
    <t>管理者</t>
    <rPh sb="0" eb="3">
      <t>カンリシャ</t>
    </rPh>
    <phoneticPr fontId="2"/>
  </si>
  <si>
    <t>看護職員</t>
    <rPh sb="0" eb="2">
      <t>カンゴ</t>
    </rPh>
    <rPh sb="2" eb="4">
      <t>ショクイン</t>
    </rPh>
    <phoneticPr fontId="2"/>
  </si>
  <si>
    <t>准看護師</t>
    <rPh sb="0" eb="4">
      <t>ジュンカンゴシ</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</si>
  <si>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</si>
  <si>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</si>
  <si>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</si>
  <si>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</si>
  <si>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</si>
  <si>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</si>
  <si>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</si>
  <si>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看護師</t>
    <rPh sb="0" eb="3">
      <t>カンゴシ</t>
    </rPh>
    <phoneticPr fontId="2"/>
  </si>
  <si>
    <t>勤務時間数</t>
    <rPh sb="0" eb="2">
      <t>キンム</t>
    </rPh>
    <rPh sb="2" eb="4">
      <t>ジカン</t>
    </rPh>
    <rPh sb="4" eb="5">
      <t>スウ</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</si>
  <si>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</si>
  <si>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</si>
  <si>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</si>
  <si>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</si>
  <si>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</si>
  <si>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</si>
  <si>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単位</t>
    <rPh sb="0" eb="2">
      <t>タンイ</t>
    </rPh>
    <phoneticPr fontId="2"/>
  </si>
  <si>
    <t>単位目</t>
    <rPh sb="0" eb="2">
      <t>タンイ</t>
    </rPh>
    <rPh sb="2" eb="3">
      <t>メ</t>
    </rPh>
    <phoneticPr fontId="2"/>
  </si>
  <si>
    <t>（計</t>
    <rPh sb="1" eb="2">
      <t>ケイ</t>
    </rPh>
    <phoneticPr fontId="2"/>
  </si>
  <si>
    <t>時間）</t>
    <rPh sb="0" eb="2">
      <t>ジカン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</si>
  <si>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</si>
  <si>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</si>
  <si>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</si>
  <si>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ー</t>
    <phoneticPr fontId="2"/>
  </si>
  <si>
    <t>はり師</t>
    <rPh sb="2" eb="3">
      <t>シ</t>
    </rPh>
    <phoneticPr fontId="2"/>
  </si>
  <si>
    <t>きゅう師</t>
    <rPh sb="3" eb="4">
      <t>シ</t>
    </rPh>
    <phoneticPr fontId="2"/>
  </si>
  <si>
    <t>介護福祉士</t>
    <rPh sb="0" eb="2">
      <t>カイゴ</t>
    </rPh>
    <rPh sb="2" eb="5">
      <t>フクシシ</t>
    </rPh>
    <phoneticPr fontId="2"/>
  </si>
  <si>
    <t>a</t>
    <phoneticPr fontId="2"/>
  </si>
  <si>
    <t>c</t>
    <phoneticPr fontId="2"/>
  </si>
  <si>
    <t>h</t>
    <phoneticPr fontId="2"/>
  </si>
  <si>
    <t>b</t>
    <phoneticPr fontId="2"/>
  </si>
  <si>
    <t>e</t>
    <phoneticPr fontId="2"/>
  </si>
  <si>
    <t>f</t>
    <phoneticPr fontId="2"/>
  </si>
  <si>
    <t>o</t>
    <phoneticPr fontId="2"/>
  </si>
  <si>
    <t>○○デイサービス</t>
    <phoneticPr fontId="2"/>
  </si>
  <si>
    <t>d</t>
    <phoneticPr fontId="2"/>
  </si>
  <si>
    <t>g</t>
    <phoneticPr fontId="2"/>
  </si>
  <si>
    <t>i</t>
    <phoneticPr fontId="2"/>
  </si>
  <si>
    <t>j</t>
    <phoneticPr fontId="2"/>
  </si>
  <si>
    <t>k</t>
    <phoneticPr fontId="2"/>
  </si>
  <si>
    <t>l</t>
    <phoneticPr fontId="2"/>
  </si>
  <si>
    <t>m</t>
    <phoneticPr fontId="2"/>
  </si>
  <si>
    <t>n</t>
    <phoneticPr fontId="2"/>
  </si>
  <si>
    <t>シフト記号</t>
    <phoneticPr fontId="2"/>
  </si>
  <si>
    <t>サービス提供時間内
の勤務時間数</t>
    <rPh sb="4" eb="6">
      <t>テイキョウ</t>
    </rPh>
    <rPh sb="6" eb="9">
      <t>ジカンナイ</t>
    </rPh>
    <rPh sb="11" eb="13">
      <t>キンム</t>
    </rPh>
    <rPh sb="13" eb="15">
      <t>ジカン</t>
    </rPh>
    <rPh sb="15" eb="16">
      <t>スウ</t>
    </rPh>
    <phoneticPr fontId="2"/>
  </si>
  <si>
    <t>サービス提供時間</t>
    <rPh sb="4" eb="6">
      <t>テイキョウ</t>
    </rPh>
    <rPh sb="6" eb="8">
      <t>ジカン</t>
    </rPh>
    <phoneticPr fontId="2"/>
  </si>
  <si>
    <t>勤務時間</t>
    <rPh sb="0" eb="2">
      <t>キンム</t>
    </rPh>
    <rPh sb="2" eb="4">
      <t>ジカン</t>
    </rPh>
    <phoneticPr fontId="2"/>
  </si>
  <si>
    <t>月</t>
    <rPh sb="0" eb="1">
      <t>ゲツ</t>
    </rPh>
    <phoneticPr fontId="2"/>
  </si>
  <si>
    <t>日</t>
    <rPh sb="0" eb="1">
      <t>ニチ</t>
    </rPh>
    <phoneticPr fontId="2"/>
  </si>
  <si>
    <t>p</t>
    <phoneticPr fontId="2"/>
  </si>
  <si>
    <t>q</t>
    <phoneticPr fontId="2"/>
  </si>
  <si>
    <t>r</t>
    <phoneticPr fontId="2"/>
  </si>
  <si>
    <t>y</t>
    <phoneticPr fontId="2"/>
  </si>
  <si>
    <t>z</t>
    <phoneticPr fontId="2"/>
  </si>
  <si>
    <t>生活相談員</t>
    <rPh sb="0" eb="2">
      <t>セイカツ</t>
    </rPh>
    <rPh sb="2" eb="5">
      <t>ソウダンイン</t>
    </rPh>
    <phoneticPr fontId="2"/>
  </si>
  <si>
    <t>介護職員</t>
    <rPh sb="0" eb="2">
      <t>カイゴ</t>
    </rPh>
    <rPh sb="2" eb="4">
      <t>ショクイン</t>
    </rPh>
    <phoneticPr fontId="2"/>
  </si>
  <si>
    <t>機能訓練指導員</t>
    <rPh sb="0" eb="2">
      <t>キノウ</t>
    </rPh>
    <rPh sb="2" eb="4">
      <t>クンレン</t>
    </rPh>
    <rPh sb="4" eb="7">
      <t>シドウイン</t>
    </rPh>
    <phoneticPr fontId="2"/>
  </si>
  <si>
    <t>当月の日数</t>
    <rPh sb="0" eb="2">
      <t>トウゲツ</t>
    </rPh>
    <rPh sb="3" eb="5">
      <t>ニッスウ</t>
    </rPh>
    <phoneticPr fontId="2"/>
  </si>
  <si>
    <t>令和</t>
    <rPh sb="0" eb="2">
      <t>レイワ</t>
    </rPh>
    <phoneticPr fontId="2"/>
  </si>
  <si>
    <t>(</t>
    <phoneticPr fontId="2"/>
  </si>
  <si>
    <t>)</t>
    <phoneticPr fontId="2"/>
  </si>
  <si>
    <t>事業所名（</t>
    <rPh sb="0" eb="3">
      <t>ジギョウショ</t>
    </rPh>
    <rPh sb="3" eb="4">
      <t>メイ</t>
    </rPh>
    <phoneticPr fontId="2"/>
  </si>
  <si>
    <t>サービス種別（</t>
    <rPh sb="4" eb="6">
      <t>シュベツ</t>
    </rPh>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</si>
  <si>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</si>
  <si>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</si>
  <si>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うち、休憩時間</t>
    <rPh sb="3" eb="5">
      <t>キュウケイ</t>
    </rPh>
    <rPh sb="5" eb="7">
      <t>ジカン</t>
    </rPh>
    <phoneticPr fontId="2"/>
  </si>
  <si>
    <t>休</t>
    <rPh sb="0" eb="1">
      <t>ヤス</t>
    </rPh>
    <phoneticPr fontId="2"/>
  </si>
  <si>
    <t>：</t>
    <phoneticPr fontId="2"/>
  </si>
  <si>
    <t>-</t>
    <phoneticPr fontId="2"/>
  </si>
  <si>
    <t>（</t>
    <phoneticPr fontId="2"/>
  </si>
  <si>
    <t>s</t>
    <phoneticPr fontId="2"/>
  </si>
  <si>
    <t>t</t>
    <phoneticPr fontId="2"/>
  </si>
  <si>
    <t>u</t>
    <phoneticPr fontId="2"/>
  </si>
  <si>
    <t>v</t>
    <phoneticPr fontId="2"/>
  </si>
  <si>
    <t>w</t>
    <phoneticPr fontId="2"/>
  </si>
  <si>
    <t>x</t>
    <phoneticPr fontId="2"/>
  </si>
  <si>
    <t>サービス提供時間内の勤務時間</t>
    <rPh sb="4" eb="6">
      <t>テイキョウ</t>
    </rPh>
    <rPh sb="6" eb="8">
      <t>ジカン</t>
    </rPh>
    <rPh sb="8" eb="9">
      <t>ナイ</t>
    </rPh>
    <rPh sb="10" eb="12">
      <t>キンム</t>
    </rPh>
    <rPh sb="12" eb="14">
      <t>ジカン</t>
    </rPh>
    <phoneticPr fontId="2"/>
  </si>
  <si>
    <t>１．サービス種別</t>
    <rPh sb="6" eb="8">
      <t>シュベツ</t>
    </rPh>
    <phoneticPr fontId="2"/>
  </si>
  <si>
    <t>看護師</t>
    <rPh sb="0" eb="3">
      <t>カンゴシ</t>
    </rPh>
    <phoneticPr fontId="2"/>
  </si>
  <si>
    <t>准看護師</t>
    <rPh sb="0" eb="4">
      <t>ジュンカンゴシ</t>
    </rPh>
    <phoneticPr fontId="2"/>
  </si>
  <si>
    <t>柔道整復師</t>
    <rPh sb="0" eb="2">
      <t>ジュウドウ</t>
    </rPh>
    <rPh sb="2" eb="5">
      <t>セイフクシ</t>
    </rPh>
    <phoneticPr fontId="2"/>
  </si>
  <si>
    <t>あん摩マッサージ指圧師</t>
    <rPh sb="2" eb="3">
      <t>マ</t>
    </rPh>
    <rPh sb="8" eb="11">
      <t>シアツシ</t>
    </rPh>
    <phoneticPr fontId="2"/>
  </si>
  <si>
    <t>職種名</t>
    <rPh sb="0" eb="2">
      <t>ショクシュ</t>
    </rPh>
    <rPh sb="2" eb="3">
      <t>メイ</t>
    </rPh>
    <phoneticPr fontId="2"/>
  </si>
  <si>
    <t>資格</t>
    <rPh sb="0" eb="2">
      <t>シカク</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</si>
  <si>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</si>
  <si>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</si>
  <si>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</si>
  <si>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</si>
  <si>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</si>
  <si>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</si>
  <si>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</si>
  <si>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</si>
  <si>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No</t>
    <phoneticPr fontId="2"/>
  </si>
  <si>
    <t>サービス種別</t>
    <rPh sb="4" eb="6">
      <t>シュベツ</t>
    </rPh>
    <phoneticPr fontId="2"/>
  </si>
  <si>
    <t>２．職種名・資格名称</t>
    <rPh sb="2" eb="4">
      <t>ショクシュ</t>
    </rPh>
    <rPh sb="4" eb="5">
      <t>メイ</t>
    </rPh>
    <rPh sb="6" eb="8">
      <t>シカク</t>
    </rPh>
    <rPh sb="8" eb="10">
      <t>メイショウ</t>
    </rPh>
    <phoneticPr fontId="2"/>
  </si>
  <si>
    <t>　C12～L12・・・「職種」</t>
    <rPh sb="12" eb="14">
      <t>ショクシュ</t>
    </rPh>
    <phoneticPr fontId="2"/>
  </si>
  <si>
    <t>　C列・・・「管理者」</t>
    <rPh sb="2" eb="3">
      <t>レツ</t>
    </rPh>
    <rPh sb="7" eb="10">
      <t>カンリシャ</t>
    </rPh>
    <phoneticPr fontId="2"/>
  </si>
  <si>
    <t>　D列・・・「生活相談員」</t>
    <rPh sb="2" eb="3">
      <t>レツ</t>
    </rPh>
    <rPh sb="7" eb="9">
      <t>セイカツ</t>
    </rPh>
    <rPh sb="9" eb="12">
      <t>ソウダンイン</t>
    </rPh>
    <phoneticPr fontId="2"/>
  </si>
  <si>
    <t>　E列・・・「看護職員」</t>
    <rPh sb="2" eb="3">
      <t>レツ</t>
    </rPh>
    <rPh sb="7" eb="9">
      <t>カンゴ</t>
    </rPh>
    <rPh sb="9" eb="11">
      <t>ショクイン</t>
    </rPh>
    <phoneticPr fontId="2"/>
  </si>
  <si>
    <t>　F列・・・「介護職員」</t>
    <rPh sb="2" eb="3">
      <t>レツ</t>
    </rPh>
    <rPh sb="7" eb="9">
      <t>カイゴ</t>
    </rPh>
    <rPh sb="9" eb="11">
      <t>ショクイン</t>
    </rPh>
    <phoneticPr fontId="2"/>
  </si>
  <si>
    <t>ー</t>
  </si>
  <si>
    <t>(1)</t>
    <phoneticPr fontId="2"/>
  </si>
  <si>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</si>
  <si>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</si>
  <si>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</si>
  <si>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介護職員</t>
    <rPh sb="0" eb="2">
      <t>カイゴ</t>
    </rPh>
    <rPh sb="2" eb="4">
      <t>ショクイン</t>
    </rPh>
    <phoneticPr fontId="2"/>
  </si>
  <si>
    <t>機能訓練指導員</t>
    <rPh sb="0" eb="2">
      <t>キノウ</t>
    </rPh>
    <rPh sb="2" eb="4">
      <t>クンレン</t>
    </rPh>
    <rPh sb="4" eb="7">
      <t>シドウイン</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</si>
  <si>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</si>
  <si>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</si>
  <si>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</si>
  <si>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</si>
  <si>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</si>
  <si>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</si>
  <si>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r>
      <t xml:space="preserve">       ※選択した資格及び研修に関して、</t>
    </r>
    <r>
      <rPr>
        <b/>
        <u/>
        <sz val="12"/>
        <rFont val="HGSｺﾞｼｯｸM"/>
        <family val="3"/>
        <charset val="128"/>
      </rPr>
      <t>必要に応じて、資格証又は研修修了証等の写しを添付資料として提出</t>
    </r>
    <r>
      <rPr>
        <b/>
        <sz val="12"/>
        <rFont val="HGSｺﾞｼｯｸM"/>
        <family val="3"/>
        <charset val="128"/>
      </rPr>
      <t>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</si>
  <si>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</si>
  <si>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</si>
  <si>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B</t>
  </si>
  <si>
    <t>A</t>
  </si>
  <si>
    <t>厚労　太郎</t>
    <rPh sb="0" eb="2">
      <t>コウロウ</t>
    </rPh>
    <rPh sb="3" eb="5">
      <t>タロウ</t>
    </rPh>
    <phoneticPr fontId="2"/>
  </si>
  <si>
    <t>社会福祉主事任用資格</t>
    <phoneticPr fontId="2"/>
  </si>
  <si>
    <t>社会福祉士</t>
    <rPh sb="0" eb="2">
      <t>シャカイ</t>
    </rPh>
    <rPh sb="2" eb="5">
      <t>フクシシ</t>
    </rPh>
    <phoneticPr fontId="1"/>
  </si>
  <si>
    <t>精神保健福祉士</t>
    <rPh sb="0" eb="2">
      <t>セイシン</t>
    </rPh>
    <rPh sb="2" eb="4">
      <t>ホケン</t>
    </rPh>
    <rPh sb="4" eb="7">
      <t>フクシシ</t>
    </rPh>
    <phoneticPr fontId="2"/>
  </si>
  <si>
    <t>○○　A太</t>
    <rPh sb="4" eb="5">
      <t>タ</t>
    </rPh>
    <phoneticPr fontId="2"/>
  </si>
  <si>
    <t>○○　B子</t>
    <rPh sb="4" eb="5">
      <t>コ</t>
    </rPh>
    <phoneticPr fontId="2"/>
  </si>
  <si>
    <t>○○　C男</t>
    <rPh sb="4" eb="5">
      <t>オトコ</t>
    </rPh>
    <phoneticPr fontId="2"/>
  </si>
  <si>
    <t>○○　C男</t>
    <phoneticPr fontId="2"/>
  </si>
  <si>
    <t>○○　D美</t>
    <rPh sb="4" eb="5">
      <t>ミ</t>
    </rPh>
    <phoneticPr fontId="2"/>
  </si>
  <si>
    <t>○○　E次</t>
    <rPh sb="4" eb="5">
      <t>ツギ</t>
    </rPh>
    <phoneticPr fontId="2"/>
  </si>
  <si>
    <t>○○　F子</t>
    <rPh sb="4" eb="5">
      <t>コ</t>
    </rPh>
    <phoneticPr fontId="2"/>
  </si>
  <si>
    <t>機能訓練指導員</t>
    <rPh sb="0" eb="2">
      <t>キノウ</t>
    </rPh>
    <rPh sb="2" eb="4">
      <t>クンレン</t>
    </rPh>
    <rPh sb="4" eb="7">
      <t>シドウイン</t>
    </rPh>
    <phoneticPr fontId="2"/>
  </si>
  <si>
    <t>看護職員</t>
    <rPh sb="0" eb="2">
      <t>カンゴ</t>
    </rPh>
    <rPh sb="2" eb="4">
      <t>ショクイン</t>
    </rPh>
    <phoneticPr fontId="2"/>
  </si>
  <si>
    <t>介護職員</t>
    <rPh sb="0" eb="2">
      <t>カイゴ</t>
    </rPh>
    <rPh sb="2" eb="4">
      <t>ショクイン</t>
    </rPh>
    <phoneticPr fontId="2"/>
  </si>
  <si>
    <t>生活相談員</t>
    <rPh sb="0" eb="2">
      <t>セイカツ</t>
    </rPh>
    <rPh sb="2" eb="5">
      <t>ソウダンイン</t>
    </rPh>
    <phoneticPr fontId="2"/>
  </si>
  <si>
    <t>看護職員、機能訓練指導員</t>
    <rPh sb="0" eb="2">
      <t>カンゴ</t>
    </rPh>
    <rPh sb="2" eb="4">
      <t>ショクイン</t>
    </rPh>
    <rPh sb="5" eb="7">
      <t>キノウ</t>
    </rPh>
    <rPh sb="7" eb="9">
      <t>クンレン</t>
    </rPh>
    <rPh sb="9" eb="12">
      <t>シドウイン</t>
    </rPh>
    <phoneticPr fontId="2"/>
  </si>
  <si>
    <t>機能訓練指導員、介護職員</t>
    <rPh sb="0" eb="2">
      <t>キノウ</t>
    </rPh>
    <rPh sb="2" eb="4">
      <t>クンレン</t>
    </rPh>
    <rPh sb="4" eb="7">
      <t>シドウイン</t>
    </rPh>
    <rPh sb="8" eb="10">
      <t>カイゴ</t>
    </rPh>
    <rPh sb="10" eb="12">
      <t>ショクイン</t>
    </rPh>
    <phoneticPr fontId="2"/>
  </si>
  <si>
    <t>看護職員、介護職員</t>
    <rPh sb="0" eb="2">
      <t>カンゴ</t>
    </rPh>
    <rPh sb="2" eb="4">
      <t>ショクイン</t>
    </rPh>
    <rPh sb="5" eb="7">
      <t>カイゴ</t>
    </rPh>
    <rPh sb="7" eb="9">
      <t>ショクイン</t>
    </rPh>
    <phoneticPr fontId="2"/>
  </si>
  <si>
    <t>　G列・・・「機能訓練指導員」</t>
    <rPh sb="2" eb="3">
      <t>レツ</t>
    </rPh>
    <rPh sb="7" eb="9">
      <t>キノウ</t>
    </rPh>
    <rPh sb="9" eb="11">
      <t>クンレン</t>
    </rPh>
    <rPh sb="11" eb="14">
      <t>シドウイン</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</si>
  <si>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</si>
  <si>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</si>
  <si>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</si>
  <si>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</si>
  <si>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</si>
  <si>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</si>
  <si>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【自治体の皆様へ】</t>
    <rPh sb="1" eb="4">
      <t>ジチタイ</t>
    </rPh>
    <rPh sb="5" eb="7">
      <t>ミナサマ</t>
    </rPh>
    <phoneticPr fontId="2"/>
  </si>
  <si>
    <t>※職種を追加したい場合は、12行目に職種名を追加し、それぞれの列に必要資格を入力してください。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</si>
  <si>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終業時刻</t>
    <rPh sb="0" eb="2">
      <t>シュウギョウ</t>
    </rPh>
    <rPh sb="2" eb="4">
      <t>ジコク</t>
    </rPh>
    <phoneticPr fontId="2"/>
  </si>
  <si>
    <t>始業時刻</t>
    <rPh sb="0" eb="2">
      <t>シギョウ</t>
    </rPh>
    <rPh sb="2" eb="4">
      <t>ジコク</t>
    </rPh>
    <phoneticPr fontId="2"/>
  </si>
  <si>
    <t>※24時間表記</t>
  </si>
  <si>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</si>
  <si>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</si>
  <si>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</si>
  <si>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休憩時間1時間は「1:00」、休憩時間45分は「00:45」と入力してください。</t>
    <phoneticPr fontId="2"/>
  </si>
  <si>
    <t>ー</t>
    <phoneticPr fontId="2"/>
  </si>
  <si>
    <t>４週</t>
  </si>
  <si>
    <t>(2)</t>
    <phoneticPr fontId="2"/>
  </si>
  <si>
    <t>予定</t>
  </si>
  <si>
    <t>a</t>
    <phoneticPr fontId="2"/>
  </si>
  <si>
    <t>x</t>
    <phoneticPr fontId="2"/>
  </si>
  <si>
    <t>休日</t>
    <rPh sb="0" eb="2">
      <t>キュウジツ</t>
    </rPh>
    <phoneticPr fontId="2"/>
  </si>
  <si>
    <t>y</t>
    <phoneticPr fontId="2"/>
  </si>
  <si>
    <t>社会福祉主事任用資格</t>
  </si>
  <si>
    <t>a</t>
  </si>
  <si>
    <t>・職種ごとの勤務時間を「○：○○～○：○○」と表記することが困難な場合は、No21～30を活用し、勤務時間数のみを入力してください。</t>
    <rPh sb="45" eb="47">
      <t>カツヨウ</t>
    </rPh>
    <phoneticPr fontId="2"/>
  </si>
  <si>
    <t>・No1～20は始業時刻・終業時刻・休憩時間等を入力すると勤務時間数が計算されますが、入力の補助を目的とするものですので、結果に誤りがないかご確認ください。</t>
    <rPh sb="8" eb="10">
      <t>シギョウ</t>
    </rPh>
    <rPh sb="10" eb="12">
      <t>ジコク</t>
    </rPh>
    <rPh sb="13" eb="15">
      <t>シュウギョウ</t>
    </rPh>
    <rPh sb="15" eb="17">
      <t>ジコク</t>
    </rPh>
    <rPh sb="18" eb="20">
      <t>キュウケイ</t>
    </rPh>
    <rPh sb="20" eb="22">
      <t>ジカン</t>
    </rPh>
    <rPh sb="22" eb="23">
      <t>トウ</t>
    </rPh>
    <rPh sb="24" eb="26">
      <t>ニュウリョク</t>
    </rPh>
    <rPh sb="29" eb="31">
      <t>キンム</t>
    </rPh>
    <rPh sb="31" eb="34">
      <t>ジカンスウ</t>
    </rPh>
    <rPh sb="35" eb="37">
      <t>ケイサン</t>
    </rPh>
    <rPh sb="43" eb="45">
      <t>ニュウリョク</t>
    </rPh>
    <rPh sb="46" eb="48">
      <t>ホジョ</t>
    </rPh>
    <rPh sb="49" eb="51">
      <t>モクテキ</t>
    </rPh>
    <rPh sb="61" eb="63">
      <t>ケッカ</t>
    </rPh>
    <rPh sb="64" eb="65">
      <t>アヤマ</t>
    </rPh>
    <rPh sb="71" eb="73">
      <t>カクニン</t>
    </rPh>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</si>
  <si>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</si>
  <si>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</si>
  <si>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　(1) 「４週」・「暦月」のいずれかを選択してください。</t>
    <rPh sb="7" eb="8">
      <t>シュウ</t>
    </rPh>
    <rPh sb="11" eb="12">
      <t>レキ</t>
    </rPh>
    <rPh sb="12" eb="13">
      <t>ツキ</t>
    </rPh>
    <rPh sb="20" eb="22">
      <t>センタク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</si>
  <si>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</si>
  <si>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</si>
  <si>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xml:space="preserve"> （参考）</t>
    <rPh sb="2" eb="4">
      <t>サンコウ</t>
    </rPh>
    <phoneticPr fontId="2"/>
  </si>
  <si>
    <t>地域密着型通所介護</t>
    <rPh sb="0" eb="2">
      <t>チイキ</t>
    </rPh>
    <rPh sb="2" eb="5">
      <t>ミッチャクガタ</t>
    </rPh>
    <rPh sb="5" eb="7">
      <t>ツウショ</t>
    </rPh>
    <rPh sb="7" eb="9">
      <t>カイゴ</t>
    </rPh>
    <phoneticPr fontId="2"/>
  </si>
  <si>
    <t>従業者の勤務の体制及び勤務形態一覧表　記入方法　（地域密着型通所介護）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7">
      <t>チイキ</t>
    </rPh>
    <rPh sb="27" eb="30">
      <t>ミッチャクガタ</t>
    </rPh>
    <rPh sb="30" eb="32">
      <t>ツウショ</t>
    </rPh>
    <rPh sb="32" eb="34">
      <t>カイゴ</t>
    </rPh>
    <phoneticPr fontId="3"/>
  </si>
  <si>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</si>
  <si>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D</t>
  </si>
  <si>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2"/>
  </si>
  <si>
    <t>時間/週</t>
    <rPh sb="0" eb="2">
      <t>ジカン</t>
    </rPh>
    <rPh sb="3" eb="4">
      <t>シュウ</t>
    </rPh>
    <phoneticPr fontId="2"/>
  </si>
  <si>
    <t>時間/月</t>
    <rPh sb="0" eb="2">
      <t>ジカン</t>
    </rPh>
    <rPh sb="3" eb="4">
      <t>ツキ</t>
    </rPh>
    <phoneticPr fontId="2"/>
  </si>
  <si>
    <t>(4) 事業所全体のサービス提供単位数</t>
    <phoneticPr fontId="2"/>
  </si>
  <si>
    <t xml:space="preserve">(5) 当該サービス提供単位のサービス提供時間 </t>
    <rPh sb="4" eb="6">
      <t>トウガイ</t>
    </rPh>
    <rPh sb="10" eb="12">
      <t>テイキョウ</t>
    </rPh>
    <rPh sb="12" eb="14">
      <t>タンイ</t>
    </rPh>
    <rPh sb="19" eb="21">
      <t>テイキョウ</t>
    </rPh>
    <rPh sb="21" eb="23">
      <t>ジカン</t>
    </rPh>
    <phoneticPr fontId="2"/>
  </si>
  <si>
    <t>(6) 
職種</t>
    <phoneticPr fontId="3"/>
  </si>
  <si>
    <t>(7)
勤務
形態</t>
    <phoneticPr fontId="3"/>
  </si>
  <si>
    <t>(8)
資格</t>
    <rPh sb="4" eb="6">
      <t>シカク</t>
    </rPh>
    <phoneticPr fontId="2"/>
  </si>
  <si>
    <t>(9) 氏　名</t>
    <phoneticPr fontId="3"/>
  </si>
  <si>
    <t>(10)</t>
    <phoneticPr fontId="2"/>
  </si>
  <si>
    <t>(12)
週平均
勤務時間
数</t>
    <phoneticPr fontId="2"/>
  </si>
  <si>
    <t>(13) 兼務状況
（兼務先及び兼務する
職務の内容）等</t>
    <rPh sb="5" eb="7">
      <t>ケンム</t>
    </rPh>
    <rPh sb="7" eb="9">
      <t>ジョウキョウ</t>
    </rPh>
    <rPh sb="11" eb="13">
      <t>ケンム</t>
    </rPh>
    <rPh sb="13" eb="14">
      <t>サキ</t>
    </rPh>
    <rPh sb="14" eb="15">
      <t>オヨ</t>
    </rPh>
    <rPh sb="16" eb="18">
      <t>ケンム</t>
    </rPh>
    <rPh sb="21" eb="23">
      <t>ショクム</t>
    </rPh>
    <rPh sb="24" eb="26">
      <t>ナイヨウ</t>
    </rPh>
    <rPh sb="27" eb="28">
      <t>トウ</t>
    </rPh>
    <phoneticPr fontId="3"/>
  </si>
  <si>
    <t>(14) サービス提供時間内の勤務延時間数</t>
    <phoneticPr fontId="2"/>
  </si>
  <si>
    <t>(15) 利用者数　　　</t>
    <phoneticPr fontId="2"/>
  </si>
  <si>
    <t>(16) サービス提供時間（平均提供時間）</t>
    <rPh sb="9" eb="11">
      <t>テイキョウ</t>
    </rPh>
    <rPh sb="11" eb="13">
      <t>ジカン</t>
    </rPh>
    <rPh sb="14" eb="16">
      <t>ヘイキン</t>
    </rPh>
    <rPh sb="16" eb="18">
      <t>テイキョウ</t>
    </rPh>
    <rPh sb="18" eb="20">
      <t>ジカン</t>
    </rPh>
    <phoneticPr fontId="2"/>
  </si>
  <si>
    <t>（参考）
(18) 1日の職種別人員内訳</t>
    <rPh sb="1" eb="3">
      <t>サンコウ</t>
    </rPh>
    <rPh sb="11" eb="12">
      <t>ニチ</t>
    </rPh>
    <rPh sb="13" eb="16">
      <t>ショクシュベツ</t>
    </rPh>
    <rPh sb="16" eb="17">
      <t>ニン</t>
    </rPh>
    <rPh sb="17" eb="18">
      <t>イン</t>
    </rPh>
    <rPh sb="18" eb="19">
      <t>ウチ</t>
    </rPh>
    <rPh sb="19" eb="20">
      <t>ヤク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</si>
  <si>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</si>
  <si>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(4) 事業所全体のサービス提供単位数及び、本シートに記入する単位目を入力してください。</t>
    <rPh sb="5" eb="8">
      <t>ジギョウショ</t>
    </rPh>
    <rPh sb="8" eb="10">
      <t>ゼンタイ</t>
    </rPh>
    <rPh sb="15" eb="17">
      <t>テイキョウ</t>
    </rPh>
    <rPh sb="17" eb="19">
      <t>タンイ</t>
    </rPh>
    <rPh sb="19" eb="20">
      <t>スウ</t>
    </rPh>
    <rPh sb="20" eb="21">
      <t>オヨ</t>
    </rPh>
    <rPh sb="23" eb="24">
      <t>ホン</t>
    </rPh>
    <rPh sb="28" eb="30">
      <t>キニュウ</t>
    </rPh>
    <rPh sb="32" eb="34">
      <t>タンイ</t>
    </rPh>
    <rPh sb="34" eb="35">
      <t>メ</t>
    </rPh>
    <rPh sb="36" eb="38">
      <t>ニュウリョク</t>
    </rPh>
    <phoneticPr fontId="2"/>
  </si>
  <si>
    <t>　(5) 当該サービス提供単位のサービス提供時間を入力してください。（送迎時間は含まれません。）</t>
    <rPh sb="5" eb="7">
      <t>トウガイ</t>
    </rPh>
    <rPh sb="11" eb="13">
      <t>テイキョウ</t>
    </rPh>
    <rPh sb="13" eb="15">
      <t>タンイ</t>
    </rPh>
    <rPh sb="20" eb="22">
      <t>テイキョウ</t>
    </rPh>
    <rPh sb="22" eb="24">
      <t>ジカン</t>
    </rPh>
    <rPh sb="25" eb="27">
      <t>ニュウリョク</t>
    </rPh>
    <rPh sb="35" eb="37">
      <t>ソウゲイ</t>
    </rPh>
    <rPh sb="37" eb="39">
      <t>ジカン</t>
    </rPh>
    <rPh sb="40" eb="41">
      <t>フク</t>
    </rPh>
    <phoneticPr fontId="2"/>
  </si>
  <si>
    <t>　(6)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</si>
  <si>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</si>
  <si>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</si>
  <si>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</si>
  <si>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</si>
  <si>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</si>
  <si>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</si>
  <si>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</si>
  <si>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生活相談員・看護職員・介護職員のサービス提供時間内に勤務する時間数の合計（勤務延時間数）が自動計算されますので、誤りがないか確認してください。</t>
    <rPh sb="6" eb="8">
      <t>セイカツ</t>
    </rPh>
    <rPh sb="8" eb="11">
      <t>ソウダンイン</t>
    </rPh>
    <rPh sb="12" eb="14">
      <t>カンゴ</t>
    </rPh>
    <rPh sb="14" eb="16">
      <t>ショクイン</t>
    </rPh>
    <rPh sb="17" eb="19">
      <t>カイゴ</t>
    </rPh>
    <rPh sb="19" eb="21">
      <t>ショクイン</t>
    </rPh>
    <rPh sb="26" eb="28">
      <t>テイキョウ</t>
    </rPh>
    <rPh sb="28" eb="30">
      <t>ジカン</t>
    </rPh>
    <rPh sb="30" eb="31">
      <t>ナイ</t>
    </rPh>
    <rPh sb="32" eb="34">
      <t>キンム</t>
    </rPh>
    <rPh sb="36" eb="38">
      <t>ジカン</t>
    </rPh>
    <rPh sb="38" eb="39">
      <t>スウ</t>
    </rPh>
    <rPh sb="40" eb="42">
      <t>ゴウケイ</t>
    </rPh>
    <rPh sb="43" eb="45">
      <t>キンム</t>
    </rPh>
    <rPh sb="45" eb="46">
      <t>エン</t>
    </rPh>
    <rPh sb="46" eb="48">
      <t>ジカン</t>
    </rPh>
    <rPh sb="48" eb="49">
      <t>スウ</t>
    </rPh>
    <rPh sb="51" eb="53">
      <t>ジドウ</t>
    </rPh>
    <rPh sb="53" eb="55">
      <t>ケイサン</t>
    </rPh>
    <rPh sb="62" eb="63">
      <t>アヤマ</t>
    </rPh>
    <rPh sb="68" eb="70">
      <t>カクニン</t>
    </rPh>
    <phoneticPr fontId="2"/>
  </si>
  <si>
    <t>　(15) 利用者数は、単位ごとの利用者の実人数（予定の場合は定員数）を入力してください。</t>
    <rPh sb="6" eb="9">
      <t>リヨウシャ</t>
    </rPh>
    <rPh sb="9" eb="10">
      <t>カズ</t>
    </rPh>
    <rPh sb="12" eb="14">
      <t>タンイ</t>
    </rPh>
    <rPh sb="17" eb="20">
      <t>リヨウシャ</t>
    </rPh>
    <rPh sb="21" eb="22">
      <t>ジツ</t>
    </rPh>
    <rPh sb="22" eb="24">
      <t>ニンズウ</t>
    </rPh>
    <rPh sb="25" eb="27">
      <t>ヨテイ</t>
    </rPh>
    <rPh sb="28" eb="30">
      <t>バアイ</t>
    </rPh>
    <rPh sb="31" eb="34">
      <t>テイインスウ</t>
    </rPh>
    <rPh sb="36" eb="38">
      <t>ニュウリョク</t>
    </rPh>
    <phoneticPr fontId="2"/>
  </si>
  <si>
    <t>　(16) サービス提供時間（平均提供時間）を入力してください。（平均提供時間＝利用者ごとの提供時間数の合計を利用者数で除して得た数）</t>
    <rPh sb="10" eb="12">
      <t>テイキョウ</t>
    </rPh>
    <rPh sb="12" eb="14">
      <t>ジカン</t>
    </rPh>
    <rPh sb="15" eb="17">
      <t>ヘイキン</t>
    </rPh>
    <rPh sb="17" eb="19">
      <t>テイキョウ</t>
    </rPh>
    <rPh sb="19" eb="21">
      <t>ジカン</t>
    </rPh>
    <rPh sb="23" eb="25">
      <t>ニュウリョク</t>
    </rPh>
    <rPh sb="33" eb="35">
      <t>ヘイキン</t>
    </rPh>
    <rPh sb="35" eb="37">
      <t>テイキョウ</t>
    </rPh>
    <rPh sb="37" eb="39">
      <t>ジカン</t>
    </rPh>
    <rPh sb="40" eb="43">
      <t>リヨウシャ</t>
    </rPh>
    <rPh sb="46" eb="48">
      <t>テイキョウ</t>
    </rPh>
    <rPh sb="48" eb="51">
      <t>ジカンスウ</t>
    </rPh>
    <rPh sb="52" eb="54">
      <t>ゴウケイ</t>
    </rPh>
    <rPh sb="55" eb="58">
      <t>リヨウシャ</t>
    </rPh>
    <rPh sb="58" eb="59">
      <t>スウ</t>
    </rPh>
    <rPh sb="60" eb="61">
      <t>ジョ</t>
    </rPh>
    <rPh sb="63" eb="64">
      <t>エ</t>
    </rPh>
    <rPh sb="65" eb="66">
      <t>カズ</t>
    </rPh>
    <phoneticPr fontId="2"/>
  </si>
  <si>
    <t>　(17) 確保すべき介護職員の勤務時間数が自動計算されます。（(15)(16)を入力しないと計算されません。）</t>
    <rPh sb="6" eb="8">
      <t>カクホ</t>
    </rPh>
    <rPh sb="11" eb="13">
      <t>カイゴ</t>
    </rPh>
    <rPh sb="13" eb="15">
      <t>ショクイン</t>
    </rPh>
    <rPh sb="16" eb="18">
      <t>キンム</t>
    </rPh>
    <rPh sb="18" eb="21">
      <t>ジカンスウ</t>
    </rPh>
    <rPh sb="22" eb="24">
      <t>ジドウ</t>
    </rPh>
    <rPh sb="24" eb="26">
      <t>ケイサン</t>
    </rPh>
    <rPh sb="41" eb="43">
      <t>ニュウリョク</t>
    </rPh>
    <rPh sb="47" eb="49">
      <t>ケイサン</t>
    </rPh>
    <phoneticPr fontId="2"/>
  </si>
  <si>
    <t>　(18) 1日の職種別人員内訳が自動カウントされますので、誤りがないか確認してください。職種を追加したい場合は、機能訓練指導員の下に１種追加可能です。</t>
    <rPh sb="7" eb="8">
      <t>ニチ</t>
    </rPh>
    <rPh sb="9" eb="12">
      <t>ショクシュベツ</t>
    </rPh>
    <rPh sb="12" eb="14">
      <t>ジンイン</t>
    </rPh>
    <rPh sb="14" eb="16">
      <t>ウチワケ</t>
    </rPh>
    <rPh sb="17" eb="19">
      <t>ジドウ</t>
    </rPh>
    <rPh sb="30" eb="31">
      <t>アヤマ</t>
    </rPh>
    <rPh sb="36" eb="38">
      <t>カクニン</t>
    </rPh>
    <rPh sb="45" eb="47">
      <t>ショクシュ</t>
    </rPh>
    <rPh sb="48" eb="50">
      <t>ツイカ</t>
    </rPh>
    <rPh sb="53" eb="55">
      <t>バアイ</t>
    </rPh>
    <rPh sb="57" eb="59">
      <t>キノウ</t>
    </rPh>
    <rPh sb="59" eb="61">
      <t>クンレン</t>
    </rPh>
    <rPh sb="61" eb="64">
      <t>シドウイン</t>
    </rPh>
    <rPh sb="65" eb="66">
      <t>シタ</t>
    </rPh>
    <rPh sb="68" eb="69">
      <t>シュ</t>
    </rPh>
    <rPh sb="69" eb="71">
      <t>ツイカ</t>
    </rPh>
    <rPh sb="71" eb="73">
      <t>カノウ</t>
    </rPh>
    <phoneticPr fontId="2"/>
  </si>
  <si>
    <t>・地域密着型通所介護における「確保すべき従業者の勤務延時間数」には、「最低限確保すべきとされている程度の休憩時間は含めて差し支えない」としており、</t>
    <rPh sb="1" eb="3">
      <t>チイキ</t>
    </rPh>
    <rPh sb="3" eb="6">
      <t>ミッチャクガタ</t>
    </rPh>
    <rPh sb="6" eb="8">
      <t>ツウショ</t>
    </rPh>
    <rPh sb="8" eb="10">
      <t>カイゴ</t>
    </rPh>
    <rPh sb="15" eb="17">
      <t>カクホ</t>
    </rPh>
    <rPh sb="20" eb="23">
      <t>ジュウギョウシャ</t>
    </rPh>
    <rPh sb="24" eb="26">
      <t>キンム</t>
    </rPh>
    <rPh sb="26" eb="27">
      <t>ノ</t>
    </rPh>
    <rPh sb="27" eb="29">
      <t>ジカン</t>
    </rPh>
    <rPh sb="29" eb="30">
      <t>スウ</t>
    </rPh>
    <rPh sb="35" eb="38">
      <t>サイテイゲン</t>
    </rPh>
    <rPh sb="38" eb="40">
      <t>カクホ</t>
    </rPh>
    <rPh sb="49" eb="51">
      <t>テイド</t>
    </rPh>
    <rPh sb="52" eb="54">
      <t>キュウケイ</t>
    </rPh>
    <rPh sb="54" eb="56">
      <t>ジカン</t>
    </rPh>
    <rPh sb="57" eb="58">
      <t>フク</t>
    </rPh>
    <rPh sb="60" eb="61">
      <t>サ</t>
    </rPh>
    <rPh sb="62" eb="63">
      <t>ツカ</t>
    </rPh>
    <phoneticPr fontId="2"/>
  </si>
  <si>
    <t>(17) 確保すべき介護職員の勤務時間数（注：記入方法参照）　　</t>
    <rPh sb="5" eb="7">
      <t>カクホ</t>
    </rPh>
    <rPh sb="10" eb="12">
      <t>カイゴ</t>
    </rPh>
    <rPh sb="12" eb="14">
      <t>ショクイン</t>
    </rPh>
    <rPh sb="15" eb="17">
      <t>キンム</t>
    </rPh>
    <rPh sb="17" eb="20">
      <t>ジカンスウ</t>
    </rPh>
    <rPh sb="21" eb="22">
      <t>チュウ</t>
    </rPh>
    <rPh sb="23" eb="25">
      <t>キニュウ</t>
    </rPh>
    <rPh sb="25" eb="27">
      <t>ホウホウ</t>
    </rPh>
    <rPh sb="27" eb="29">
      <t>サンショウ</t>
    </rPh>
    <phoneticPr fontId="2"/>
  </si>
  <si>
    <t>　　　（注）利用定員が10人以下の場合は、「確保すべき看護職員及び介護職員の勤務時間数」</t>
    <rPh sb="4" eb="5">
      <t>チュウ</t>
    </rPh>
    <rPh sb="6" eb="8">
      <t>リヨウ</t>
    </rPh>
    <rPh sb="8" eb="10">
      <t>テイイン</t>
    </rPh>
    <rPh sb="13" eb="14">
      <t>ニン</t>
    </rPh>
    <rPh sb="14" eb="16">
      <t>イカ</t>
    </rPh>
    <rPh sb="17" eb="19">
      <t>バアイ</t>
    </rPh>
    <rPh sb="22" eb="24">
      <t>カクホ</t>
    </rPh>
    <rPh sb="27" eb="29">
      <t>カンゴ</t>
    </rPh>
    <rPh sb="29" eb="31">
      <t>ショクイン</t>
    </rPh>
    <rPh sb="31" eb="32">
      <t>オヨ</t>
    </rPh>
    <rPh sb="33" eb="35">
      <t>カイゴ</t>
    </rPh>
    <rPh sb="35" eb="37">
      <t>ショクイン</t>
    </rPh>
    <rPh sb="38" eb="40">
      <t>キンム</t>
    </rPh>
    <rPh sb="40" eb="43">
      <t>ジカンスウ</t>
    </rPh>
    <phoneticPr fontId="2"/>
  </si>
  <si>
    <t>(17) 確保すべき介護職員の勤務時間数（注：記入方法参照）　　</t>
    <rPh sb="5" eb="7">
      <t>カクホ</t>
    </rPh>
    <rPh sb="10" eb="12">
      <t>カイゴ</t>
    </rPh>
    <rPh sb="12" eb="14">
      <t>ショクイン</t>
    </rPh>
    <rPh sb="15" eb="17">
      <t>キンム</t>
    </rPh>
    <rPh sb="17" eb="20">
      <t>ジカンスウ</t>
    </rPh>
    <phoneticPr fontId="2"/>
  </si>
  <si>
    <t>　「サービス提供時間内の勤務時間」の計算にあたってその休憩時間を差し引く必要はないのでご留意ください。（上記「U」列）</t>
    <rPh sb="6" eb="8">
      <t>テイキョウ</t>
    </rPh>
    <rPh sb="8" eb="10">
      <t>ジカン</t>
    </rPh>
    <rPh sb="10" eb="11">
      <t>ナイ</t>
    </rPh>
    <rPh sb="12" eb="14">
      <t>キンム</t>
    </rPh>
    <rPh sb="14" eb="16">
      <t>ジカン</t>
    </rPh>
    <rPh sb="18" eb="20">
      <t>ケイサン</t>
    </rPh>
    <rPh sb="27" eb="29">
      <t>キュウケイ</t>
    </rPh>
    <rPh sb="29" eb="31">
      <t>ジカン</t>
    </rPh>
    <rPh sb="32" eb="33">
      <t>サ</t>
    </rPh>
    <rPh sb="34" eb="35">
      <t>ヒ</t>
    </rPh>
    <rPh sb="36" eb="38">
      <t>ヒツヨウ</t>
    </rPh>
    <rPh sb="44" eb="46">
      <t>リュウイ</t>
    </rPh>
    <rPh sb="52" eb="54">
      <t>ジョウキ</t>
    </rPh>
    <rPh sb="57" eb="58">
      <t>レツ</t>
    </rPh>
    <phoneticPr fontId="2"/>
  </si>
  <si>
    <t>（標準様式1）</t>
    <rPh sb="1" eb="3">
      <t>ヒョウジュン</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</si>
</sst>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h:mm;@"/>
    <numFmt numFmtId="178" formatCode="#,##0.0#"/>
  </numFmts>
  <fonts count="25"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6"/>
      <name val="HGSｺﾞｼｯｸM"/>
      <family val="3"/>
      <charset val="128"/>
    </font>
    <font>
      <sz val="11"/>
      <color theme="1"/>
      <name val="游ゴシック"/>
      <family val="2"/>
      <charset val="128"/>
      <scheme val="minor"/>
    </font>
    <font>
      <sz val="10"/>
      <name val="HGSｺﾞｼｯｸM"/>
      <family val="3"/>
      <charset val="128"/>
    </font>
    <font>
      <sz val="12"/>
      <color rgb="FFFFFF99"/>
      <name val="HGSｺﾞｼｯｸM"/>
      <family val="3"/>
      <charset val="128"/>
    </font>
    <font>
      <b/>
      <sz val="12"/>
      <color rgb="FFFF0000"/>
      <name val="HGSｺﾞｼｯｸM"/>
      <family val="3"/>
      <charset val="128"/>
    </font>
    <font>
      <sz val="16"/>
      <color theme="1"/>
      <name val="游ゴシック"/>
      <family val="3"/>
      <charset val="128"/>
      <scheme val="minor"/>
    </font>
    <font>
      <sz val="16"/>
      <color rgb="FFFF0000"/>
      <name val="游ゴシック"/>
      <family val="3"/>
      <charset val="128"/>
      <scheme val="minor"/>
    </font>
    <font>
      <b/>
      <sz val="16"/>
      <color rgb="FFFF0000"/>
      <name val="游ゴシック"/>
      <family val="2"/>
      <charset val="128"/>
      <scheme val="minor"/>
    </font>
    <font>
      <sz val="16"/>
      <color rgb="FF000000"/>
      <name val="游ゴシック"/>
      <family val="3"/>
      <charset val="128"/>
      <scheme val="minor"/>
    </font>
    <font>
      <sz val="16"/>
      <name val="HGSｺﾞｼｯｸE"/>
      <family val="3"/>
      <charset val="128"/>
    </font>
    <font>
      <sz val="16"/>
      <color theme="1"/>
      <name val="游ゴシック"/>
      <family val="2"/>
      <charset val="128"/>
      <scheme val="minor"/>
    </font>
    <font>
      <sz val="16"/>
      <color theme="1"/>
      <name val="HGSｺﾞｼｯｸM"/>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CCFFCC"/>
        <bgColor indexed="64"/>
      </patternFill>
    </fill>
  </fills>
  <borders count="130">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medium">
        <color indexed="64"/>
      </top>
      <bottom style="thin">
        <color indexed="64"/>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diagonalUp="1">
      <left style="medium">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diagonalUp="1">
      <left style="medium">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medium">
        <color indexed="64"/>
      </left>
      <right/>
      <top style="medium">
        <color indexed="64"/>
      </top>
      <bottom/>
      <diagonal style="hair">
        <color indexed="64"/>
      </diagonal>
    </border>
    <border diagonalUp="1">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medium">
        <color indexed="64"/>
      </left>
      <right/>
      <top style="medium">
        <color indexed="64"/>
      </top>
      <bottom style="dotted">
        <color indexed="64"/>
      </bottom>
      <diagonal style="hair">
        <color indexed="64"/>
      </diagonal>
    </border>
    <border diagonalUp="1">
      <left/>
      <right style="thin">
        <color indexed="64"/>
      </right>
      <top style="medium">
        <color indexed="64"/>
      </top>
      <bottom style="dotted">
        <color indexed="64"/>
      </bottom>
      <diagonal style="hair">
        <color indexed="64"/>
      </diagonal>
    </border>
    <border diagonalUp="1">
      <left style="thin">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style="thin">
        <color indexed="64"/>
      </right>
      <top style="thin">
        <color indexed="64"/>
      </top>
      <bottom style="dotted">
        <color indexed="64"/>
      </bottom>
      <diagonal style="hair">
        <color indexed="64"/>
      </diagonal>
    </border>
    <border diagonalUp="1">
      <left style="thin">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left style="medium">
        <color indexed="64"/>
      </left>
      <right style="medium">
        <color indexed="64"/>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diagonalUp="1">
      <left style="medium">
        <color indexed="64"/>
      </left>
      <right/>
      <top/>
      <bottom style="dotted">
        <color indexed="64"/>
      </bottom>
      <diagonal style="hair">
        <color indexed="64"/>
      </diagonal>
    </border>
    <border diagonalUp="1">
      <left/>
      <right style="thin">
        <color indexed="64"/>
      </right>
      <top/>
      <bottom style="dotted">
        <color indexed="64"/>
      </bottom>
      <diagonal style="hair">
        <color indexed="64"/>
      </diagonal>
    </border>
    <border diagonalUp="1">
      <left style="thin">
        <color indexed="64"/>
      </left>
      <right/>
      <top/>
      <bottom style="dotted">
        <color indexed="64"/>
      </bottom>
      <diagonal style="hair">
        <color indexed="64"/>
      </diagonal>
    </border>
    <border diagonalUp="1">
      <left/>
      <right style="medium">
        <color indexed="64"/>
      </right>
      <top/>
      <bottom style="dotted">
        <color indexed="64"/>
      </bottom>
      <diagonal style="hair">
        <color indexed="64"/>
      </diagonal>
    </border>
    <border>
      <left style="thin">
        <color indexed="64"/>
      </left>
      <right/>
      <top style="medium">
        <color indexed="64"/>
      </top>
      <bottom style="dotted">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s>
  <cellStyleXfs count="2">
    <xf numFmtId="0" fontId="0" fillId="0" borderId="0">
      <alignment vertical="center"/>
    </xf>
    <xf numFmtId="38" fontId="14" fillId="0" borderId="0" applyFont="0" applyFill="0" applyBorder="0" applyAlignment="0" applyProtection="0">
      <alignment vertical="center"/>
    </xf>
  </cellStyleXfs>
  <cellXfs count="661">
    <xf numFmtId="0" fontId="0" fillId="0" borderId="0" xfId="0">
      <alignment vertical="center"/>
    </xf>
    <xf numFmtId="0" fontId="1" fillId="0" borderId="0" xfId="0" applyFont="1" applyFill="1" applyAlignment="1">
      <alignment vertical="center"/>
    </xf>
    <xf numFmtId="0" fontId="1" fillId="0" borderId="0" xfId="0" applyFont="1" applyFill="1" applyAlignment="1"/>
    <xf numFmtId="0" fontId="1" fillId="0" borderId="0" xfId="0" applyFont="1" applyFill="1" applyBorder="1" applyAlignment="1">
      <alignment vertical="center" wrapText="1"/>
    </xf>
    <xf numFmtId="0" fontId="1" fillId="0" borderId="0" xfId="0" applyFont="1" applyFill="1" applyBorder="1" applyAlignment="1">
      <alignment horizontal="justify" vertical="center" wrapText="1"/>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7" fillId="0" borderId="0" xfId="0" applyFont="1" applyAlignment="1">
      <alignment horizontal="left" vertical="center"/>
    </xf>
    <xf numFmtId="0" fontId="5" fillId="0" borderId="0" xfId="0" applyFont="1" applyAlignment="1">
      <alignment horizontal="left" vertical="center"/>
    </xf>
    <xf numFmtId="0" fontId="5" fillId="0" borderId="0" xfId="0" applyFont="1">
      <alignment vertical="center"/>
    </xf>
    <xf numFmtId="0" fontId="8" fillId="0" borderId="0" xfId="0" applyFont="1" applyAlignment="1">
      <alignment horizontal="left" vertical="center"/>
    </xf>
    <xf numFmtId="0" fontId="8" fillId="0" borderId="0" xfId="0" applyFont="1">
      <alignment vertical="center"/>
    </xf>
    <xf numFmtId="0" fontId="5" fillId="0" borderId="0" xfId="0" applyFont="1" applyAlignment="1">
      <alignment horizontal="right" vertical="center"/>
    </xf>
    <xf numFmtId="0" fontId="5" fillId="0" borderId="0" xfId="0" applyFont="1" applyAlignment="1">
      <alignment vertical="center" wrapText="1"/>
    </xf>
    <xf numFmtId="0" fontId="5" fillId="0" borderId="0" xfId="0" applyFont="1" applyBorder="1">
      <alignment vertical="center"/>
    </xf>
    <xf numFmtId="0" fontId="5" fillId="0" borderId="0" xfId="0" applyFont="1" applyFill="1">
      <alignment vertical="center"/>
    </xf>
    <xf numFmtId="0" fontId="5" fillId="0" borderId="0" xfId="0" applyFont="1" applyFill="1" applyBorder="1">
      <alignment vertical="center"/>
    </xf>
    <xf numFmtId="0" fontId="1" fillId="0" borderId="0" xfId="0" applyFont="1" applyAlignment="1"/>
    <xf numFmtId="0" fontId="5" fillId="0" borderId="0" xfId="0" applyFont="1" applyFill="1" applyAlignment="1">
      <alignment horizontal="left" vertical="center"/>
    </xf>
    <xf numFmtId="0" fontId="5" fillId="0" borderId="0" xfId="0" applyFont="1" applyFill="1" applyAlignment="1">
      <alignment vertical="center" wrapText="1"/>
    </xf>
    <xf numFmtId="0" fontId="5" fillId="0" borderId="0" xfId="0" applyFont="1" applyFill="1" applyAlignment="1">
      <alignment vertical="center" textRotation="90"/>
    </xf>
    <xf numFmtId="0" fontId="10" fillId="0" borderId="0" xfId="0" applyFont="1" applyAlignment="1"/>
    <xf numFmtId="0" fontId="9" fillId="0" borderId="0" xfId="0" applyFont="1" applyBorder="1" applyAlignment="1">
      <alignment horizontal="center" vertical="center"/>
    </xf>
    <xf numFmtId="0" fontId="10" fillId="0" borderId="0" xfId="0" applyFont="1">
      <alignment vertical="center"/>
    </xf>
    <xf numFmtId="0" fontId="9" fillId="0" borderId="0" xfId="0" applyFont="1" applyBorder="1" applyAlignment="1">
      <alignment vertical="center"/>
    </xf>
    <xf numFmtId="0" fontId="5" fillId="0" borderId="26" xfId="0" applyFont="1" applyFill="1" applyBorder="1" applyAlignment="1">
      <alignment vertical="center" wrapText="1"/>
    </xf>
    <xf numFmtId="0" fontId="9" fillId="0" borderId="0" xfId="0" applyFont="1" applyAlignment="1">
      <alignment horizontal="center" vertical="center"/>
    </xf>
    <xf numFmtId="0" fontId="0" fillId="3" borderId="0" xfId="0" applyFill="1">
      <alignment vertical="center"/>
    </xf>
    <xf numFmtId="0" fontId="6" fillId="3" borderId="0" xfId="0" applyFont="1" applyFill="1" applyBorder="1">
      <alignment vertical="center"/>
    </xf>
    <xf numFmtId="0" fontId="5" fillId="3" borderId="0" xfId="0" applyFont="1" applyFill="1" applyBorder="1">
      <alignment vertical="center"/>
    </xf>
    <xf numFmtId="0" fontId="5" fillId="3" borderId="12" xfId="0" applyFont="1" applyFill="1" applyBorder="1" applyAlignment="1">
      <alignment horizontal="center" vertical="center"/>
    </xf>
    <xf numFmtId="0" fontId="7" fillId="0" borderId="0" xfId="0" applyFont="1" applyAlignment="1">
      <alignment horizontal="right" vertical="center"/>
    </xf>
    <xf numFmtId="0" fontId="5" fillId="0" borderId="0" xfId="0" applyFont="1" applyAlignment="1">
      <alignment vertical="center" shrinkToFit="1"/>
    </xf>
    <xf numFmtId="0" fontId="4" fillId="0" borderId="0" xfId="0" applyFont="1" applyAlignment="1">
      <alignment vertical="center" shrinkToFit="1"/>
    </xf>
    <xf numFmtId="0" fontId="8" fillId="0" borderId="0" xfId="0" applyFont="1" applyBorder="1" applyAlignment="1">
      <alignment horizontal="left" vertical="center"/>
    </xf>
    <xf numFmtId="0" fontId="8" fillId="0" borderId="0" xfId="0" applyFont="1" applyBorder="1" applyAlignment="1">
      <alignment horizontal="right" vertical="center"/>
    </xf>
    <xf numFmtId="0" fontId="8" fillId="0" borderId="0" xfId="0" applyFont="1" applyBorder="1" applyAlignment="1">
      <alignment horizontal="center" vertical="center"/>
    </xf>
    <xf numFmtId="0" fontId="8" fillId="0" borderId="0" xfId="0" applyFont="1" applyBorder="1" applyAlignment="1">
      <alignment vertical="center"/>
    </xf>
    <xf numFmtId="0" fontId="5" fillId="3" borderId="0" xfId="0" applyFont="1" applyFill="1">
      <alignment vertical="center"/>
    </xf>
    <xf numFmtId="0" fontId="5" fillId="3" borderId="2" xfId="0" applyFont="1" applyFill="1" applyBorder="1" applyAlignment="1">
      <alignment horizontal="center" vertical="center" wrapText="1"/>
    </xf>
    <xf numFmtId="0" fontId="5" fillId="3" borderId="2" xfId="0" applyFont="1" applyFill="1" applyBorder="1" applyAlignment="1">
      <alignment horizontal="center" vertical="center" shrinkToFit="1"/>
    </xf>
    <xf numFmtId="0" fontId="13" fillId="3" borderId="2" xfId="0" applyFont="1" applyFill="1" applyBorder="1" applyAlignment="1">
      <alignment horizontal="center" vertical="center" wrapText="1"/>
    </xf>
    <xf numFmtId="1" fontId="5" fillId="3" borderId="2" xfId="0" applyNumberFormat="1" applyFont="1" applyFill="1" applyBorder="1" applyAlignment="1">
      <alignment horizontal="center" vertical="center" wrapText="1"/>
    </xf>
    <xf numFmtId="0" fontId="5" fillId="3" borderId="3" xfId="0" applyFont="1" applyFill="1" applyBorder="1" applyAlignment="1">
      <alignment horizontal="center" vertical="center" wrapText="1"/>
    </xf>
    <xf numFmtId="0" fontId="8" fillId="3" borderId="0" xfId="0" applyFont="1" applyFill="1" applyBorder="1" applyAlignment="1">
      <alignment horizontal="center" vertical="center"/>
    </xf>
    <xf numFmtId="0" fontId="8" fillId="0" borderId="0" xfId="0" applyFont="1" applyAlignment="1">
      <alignment horizontal="right" vertical="center"/>
    </xf>
    <xf numFmtId="0" fontId="8" fillId="0" borderId="0" xfId="0" applyFont="1" applyAlignment="1">
      <alignment horizontal="center" vertical="center"/>
    </xf>
    <xf numFmtId="0" fontId="1" fillId="0" borderId="0" xfId="0" applyFont="1" applyAlignment="1">
      <alignment horizontal="right" vertical="center"/>
    </xf>
    <xf numFmtId="0" fontId="1" fillId="0" borderId="0" xfId="0" applyFont="1" applyAlignment="1">
      <alignment horizontal="left"/>
    </xf>
    <xf numFmtId="0" fontId="16" fillId="3" borderId="2" xfId="0" applyFont="1" applyFill="1" applyBorder="1" applyAlignment="1">
      <alignment horizontal="center" vertical="center"/>
    </xf>
    <xf numFmtId="0" fontId="8" fillId="3" borderId="0" xfId="0" quotePrefix="1" applyFont="1" applyFill="1" applyBorder="1" applyAlignment="1">
      <alignment vertical="center"/>
    </xf>
    <xf numFmtId="0" fontId="5" fillId="3" borderId="1" xfId="0" applyFont="1" applyFill="1" applyBorder="1">
      <alignment vertical="center"/>
    </xf>
    <xf numFmtId="0" fontId="5" fillId="0" borderId="28" xfId="0" applyFont="1" applyBorder="1">
      <alignment vertical="center"/>
    </xf>
    <xf numFmtId="0" fontId="5" fillId="0" borderId="47" xfId="0" applyFont="1" applyBorder="1">
      <alignment vertical="center"/>
    </xf>
    <xf numFmtId="0" fontId="5" fillId="3" borderId="0" xfId="0" applyFont="1" applyFill="1" applyAlignment="1">
      <alignment horizontal="left" vertical="center"/>
    </xf>
    <xf numFmtId="0" fontId="17" fillId="3" borderId="0" xfId="0" applyFont="1" applyFill="1" applyAlignment="1">
      <alignment horizontal="left" vertical="center"/>
    </xf>
    <xf numFmtId="0" fontId="7" fillId="3" borderId="0" xfId="0" applyFont="1" applyFill="1" applyAlignment="1">
      <alignment horizontal="left" vertical="center"/>
    </xf>
    <xf numFmtId="0" fontId="5" fillId="3" borderId="12" xfId="0" applyFont="1" applyFill="1" applyBorder="1" applyAlignment="1">
      <alignment horizontal="left" vertical="center"/>
    </xf>
    <xf numFmtId="0" fontId="6" fillId="3" borderId="0" xfId="0" applyFont="1" applyFill="1" applyAlignment="1">
      <alignment horizontal="left" vertical="center"/>
    </xf>
    <xf numFmtId="0" fontId="6" fillId="3" borderId="0" xfId="0" applyFont="1" applyFill="1">
      <alignment vertical="center"/>
    </xf>
    <xf numFmtId="0" fontId="5" fillId="3" borderId="0" xfId="0" applyFont="1" applyFill="1" applyAlignment="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3" borderId="0" xfId="0" applyFont="1" applyFill="1" applyBorder="1" applyAlignment="1">
      <alignment horizontal="center" vertical="center"/>
    </xf>
    <xf numFmtId="0" fontId="5" fillId="3" borderId="0" xfId="0" applyFont="1" applyFill="1" applyBorder="1" applyAlignment="1">
      <alignment horizontal="left" vertical="center"/>
    </xf>
    <xf numFmtId="0" fontId="10" fillId="3" borderId="0" xfId="0" applyFont="1" applyFill="1" applyAlignment="1">
      <alignment vertical="center"/>
    </xf>
    <xf numFmtId="0" fontId="5" fillId="5" borderId="12" xfId="0" applyFont="1" applyFill="1" applyBorder="1" applyAlignment="1">
      <alignment horizontal="left" vertical="center"/>
    </xf>
    <xf numFmtId="0" fontId="5" fillId="2" borderId="12" xfId="0" applyFont="1" applyFill="1" applyBorder="1" applyAlignment="1">
      <alignment horizontal="left" vertical="center"/>
    </xf>
    <xf numFmtId="177" fontId="18" fillId="3" borderId="12" xfId="0" applyNumberFormat="1" applyFont="1" applyFill="1" applyBorder="1" applyAlignment="1" applyProtection="1">
      <alignment horizontal="center" vertical="center"/>
    </xf>
    <xf numFmtId="20" fontId="18" fillId="5" borderId="12" xfId="0" applyNumberFormat="1" applyFont="1" applyFill="1" applyBorder="1" applyAlignment="1" applyProtection="1">
      <alignment horizontal="center" vertical="center"/>
      <protection locked="0"/>
    </xf>
    <xf numFmtId="0" fontId="18" fillId="5" borderId="12" xfId="0" applyFont="1" applyFill="1" applyBorder="1" applyAlignment="1" applyProtection="1">
      <alignment horizontal="center" vertical="center"/>
      <protection locked="0"/>
    </xf>
    <xf numFmtId="0" fontId="8" fillId="3" borderId="0" xfId="0" applyFont="1" applyFill="1" applyBorder="1" applyAlignment="1" applyProtection="1">
      <alignment vertical="center"/>
      <protection locked="0"/>
    </xf>
    <xf numFmtId="0" fontId="20" fillId="3" borderId="0" xfId="0" applyFont="1" applyFill="1" applyAlignment="1" applyProtection="1">
      <alignment horizontal="left" vertical="center"/>
    </xf>
    <xf numFmtId="0" fontId="18" fillId="3" borderId="0" xfId="0" applyFont="1" applyFill="1" applyAlignment="1" applyProtection="1">
      <alignment horizontal="center" vertical="center"/>
    </xf>
    <xf numFmtId="0" fontId="18" fillId="3" borderId="0" xfId="0" applyFont="1" applyFill="1" applyProtection="1">
      <alignment vertical="center"/>
    </xf>
    <xf numFmtId="0" fontId="18" fillId="3" borderId="0" xfId="0" applyFont="1" applyFill="1" applyAlignment="1" applyProtection="1">
      <alignment horizontal="left" vertical="center"/>
    </xf>
    <xf numFmtId="0" fontId="19" fillId="3" borderId="0" xfId="0" applyFont="1" applyFill="1" applyProtection="1">
      <alignment vertical="center"/>
    </xf>
    <xf numFmtId="0" fontId="19" fillId="3" borderId="0" xfId="0" applyFont="1" applyFill="1" applyAlignment="1" applyProtection="1">
      <alignment horizontal="left" vertical="center"/>
    </xf>
    <xf numFmtId="0" fontId="18" fillId="3" borderId="12" xfId="0" applyFont="1" applyFill="1" applyBorder="1" applyAlignment="1" applyProtection="1">
      <alignment horizontal="center" vertical="center"/>
    </xf>
    <xf numFmtId="0" fontId="18" fillId="3" borderId="12" xfId="0" applyNumberFormat="1" applyFont="1" applyFill="1" applyBorder="1" applyAlignment="1" applyProtection="1">
      <alignment horizontal="center" vertical="center"/>
    </xf>
    <xf numFmtId="0" fontId="18" fillId="3" borderId="12" xfId="1" applyNumberFormat="1" applyFont="1" applyFill="1" applyBorder="1" applyAlignment="1" applyProtection="1">
      <alignment horizontal="center" vertical="center"/>
    </xf>
    <xf numFmtId="20" fontId="18" fillId="3" borderId="12" xfId="0" applyNumberFormat="1" applyFont="1" applyFill="1" applyBorder="1" applyAlignment="1" applyProtection="1">
      <alignment horizontal="center" vertical="center"/>
    </xf>
    <xf numFmtId="0" fontId="21" fillId="3" borderId="0" xfId="0" applyFont="1" applyFill="1" applyAlignment="1" applyProtection="1">
      <alignment horizontal="left" vertical="center"/>
    </xf>
    <xf numFmtId="0" fontId="18" fillId="3" borderId="0" xfId="0" applyFont="1" applyFill="1" applyAlignment="1" applyProtection="1">
      <alignment vertical="center"/>
    </xf>
    <xf numFmtId="0" fontId="18" fillId="5" borderId="12" xfId="0" applyFont="1" applyFill="1" applyBorder="1" applyAlignment="1" applyProtection="1">
      <alignment horizontal="left" vertical="center"/>
      <protection locked="0"/>
    </xf>
    <xf numFmtId="0" fontId="8" fillId="2" borderId="33"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9" fillId="0" borderId="0" xfId="0" applyFont="1" applyFill="1" applyAlignment="1">
      <alignment horizontal="right" vertical="center"/>
    </xf>
    <xf numFmtId="0" fontId="9" fillId="0" borderId="0" xfId="0" applyFont="1" applyFill="1" applyAlignment="1">
      <alignmen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13"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20" xfId="0" applyNumberFormat="1" applyFont="1" applyFill="1" applyBorder="1" applyAlignment="1">
      <alignment horizontal="center" vertical="center" wrapText="1"/>
    </xf>
    <xf numFmtId="0" fontId="1" fillId="0" borderId="21" xfId="0" applyNumberFormat="1" applyFont="1" applyFill="1" applyBorder="1" applyAlignment="1">
      <alignment horizontal="center" vertical="center" wrapText="1"/>
    </xf>
    <xf numFmtId="0" fontId="8" fillId="2" borderId="91" xfId="0" applyFont="1" applyFill="1" applyBorder="1" applyAlignment="1" applyProtection="1">
      <alignment horizontal="center" vertical="center" shrinkToFit="1"/>
      <protection locked="0"/>
    </xf>
    <xf numFmtId="0" fontId="8" fillId="2" borderId="92" xfId="0" applyFont="1" applyFill="1" applyBorder="1" applyAlignment="1" applyProtection="1">
      <alignment horizontal="center" vertical="center" shrinkToFit="1"/>
      <protection locked="0"/>
    </xf>
    <xf numFmtId="0" fontId="8" fillId="2" borderId="93" xfId="0" applyFont="1" applyFill="1" applyBorder="1" applyAlignment="1" applyProtection="1">
      <alignment horizontal="center" vertical="center" shrinkToFit="1"/>
      <protection locked="0"/>
    </xf>
    <xf numFmtId="0" fontId="5" fillId="0" borderId="45" xfId="0" applyFont="1" applyFill="1" applyBorder="1" applyAlignment="1">
      <alignment vertical="center" wrapText="1"/>
    </xf>
    <xf numFmtId="0" fontId="8" fillId="0" borderId="33"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31" xfId="0" applyFont="1" applyBorder="1" applyAlignment="1">
      <alignment horizontal="center" vertical="center" wrapText="1"/>
    </xf>
    <xf numFmtId="0" fontId="8" fillId="2" borderId="40" xfId="0" applyFont="1" applyFill="1" applyBorder="1" applyAlignment="1" applyProtection="1">
      <alignment horizontal="center" vertical="center" wrapText="1"/>
      <protection locked="0"/>
    </xf>
    <xf numFmtId="0" fontId="8" fillId="2" borderId="40" xfId="0" applyFont="1" applyFill="1" applyBorder="1" applyAlignment="1" applyProtection="1">
      <alignment horizontal="center" vertical="center" wrapText="1"/>
      <protection locked="0"/>
    </xf>
    <xf numFmtId="0" fontId="8" fillId="2" borderId="39" xfId="0" applyFont="1" applyFill="1" applyBorder="1" applyAlignment="1" applyProtection="1">
      <alignment horizontal="center" vertical="center" wrapText="1"/>
      <protection locked="0"/>
    </xf>
    <xf numFmtId="0" fontId="8" fillId="2" borderId="24" xfId="0" applyFont="1" applyFill="1" applyBorder="1" applyAlignment="1" applyProtection="1">
      <alignment horizontal="center" vertical="center" wrapText="1"/>
      <protection locked="0"/>
    </xf>
    <xf numFmtId="0" fontId="8" fillId="0" borderId="0" xfId="0" applyFont="1" applyProtection="1">
      <alignment vertical="center"/>
    </xf>
    <xf numFmtId="0" fontId="8" fillId="0" borderId="0" xfId="0" applyFont="1" applyAlignment="1" applyProtection="1">
      <alignment horizontal="left" vertical="center"/>
    </xf>
    <xf numFmtId="0" fontId="9" fillId="0" borderId="0" xfId="0" applyFont="1" applyAlignment="1" applyProtection="1">
      <alignment horizontal="left" vertical="center"/>
    </xf>
    <xf numFmtId="0" fontId="7" fillId="0" borderId="0" xfId="0" applyFont="1" applyAlignment="1" applyProtection="1">
      <alignment horizontal="left" vertical="center"/>
    </xf>
    <xf numFmtId="0" fontId="9" fillId="0" borderId="0" xfId="0" applyFont="1" applyAlignment="1" applyProtection="1">
      <alignment horizontal="right" vertical="center"/>
    </xf>
    <xf numFmtId="0" fontId="9" fillId="0" borderId="0" xfId="0" applyFont="1" applyFill="1" applyAlignment="1" applyProtection="1">
      <alignment horizontal="right" vertical="center"/>
    </xf>
    <xf numFmtId="0" fontId="9" fillId="0" borderId="0" xfId="0" applyFont="1" applyFill="1" applyAlignment="1" applyProtection="1">
      <alignment vertical="center"/>
    </xf>
    <xf numFmtId="0" fontId="9" fillId="0" borderId="0" xfId="0" applyFont="1" applyProtection="1">
      <alignment vertical="center"/>
    </xf>
    <xf numFmtId="0" fontId="9" fillId="3" borderId="0" xfId="0" applyFont="1" applyFill="1" applyAlignment="1" applyProtection="1">
      <alignment vertical="center"/>
    </xf>
    <xf numFmtId="0" fontId="9" fillId="3" borderId="0" xfId="0" applyFont="1" applyFill="1" applyProtection="1">
      <alignment vertical="center"/>
    </xf>
    <xf numFmtId="0" fontId="9" fillId="3" borderId="0" xfId="0" applyFont="1" applyFill="1" applyAlignment="1" applyProtection="1">
      <alignment horizontal="center" vertical="center"/>
    </xf>
    <xf numFmtId="0" fontId="8" fillId="3" borderId="0" xfId="0" quotePrefix="1" applyFont="1" applyFill="1" applyBorder="1" applyAlignment="1" applyProtection="1">
      <alignment vertical="center"/>
    </xf>
    <xf numFmtId="0" fontId="9" fillId="0" borderId="0" xfId="0" applyFont="1" applyAlignment="1" applyProtection="1">
      <alignment horizontal="center" vertical="center"/>
    </xf>
    <xf numFmtId="0" fontId="8" fillId="0" borderId="0" xfId="0" applyFont="1" applyAlignment="1" applyProtection="1">
      <alignment horizontal="right" vertical="center"/>
    </xf>
    <xf numFmtId="0" fontId="8" fillId="0" borderId="0" xfId="0" applyFont="1" applyBorder="1" applyProtection="1">
      <alignment vertical="center"/>
    </xf>
    <xf numFmtId="0" fontId="8" fillId="0" borderId="0" xfId="0" applyFont="1" applyBorder="1" applyAlignment="1" applyProtection="1">
      <alignment horizontal="left" vertical="center"/>
    </xf>
    <xf numFmtId="0" fontId="8" fillId="0" borderId="0" xfId="0" applyFont="1" applyBorder="1" applyAlignment="1" applyProtection="1">
      <alignment horizontal="right" vertical="center"/>
    </xf>
    <xf numFmtId="0" fontId="8" fillId="0" borderId="0" xfId="0" applyFont="1" applyBorder="1" applyAlignment="1" applyProtection="1">
      <alignment horizontal="center" vertical="center"/>
    </xf>
    <xf numFmtId="0" fontId="8" fillId="3" borderId="0" xfId="0" applyFont="1" applyFill="1" applyBorder="1" applyAlignment="1" applyProtection="1">
      <alignment horizontal="center" vertical="center"/>
    </xf>
    <xf numFmtId="20"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right" vertical="center"/>
    </xf>
    <xf numFmtId="176" fontId="8" fillId="3" borderId="0" xfId="0" applyNumberFormat="1" applyFont="1" applyFill="1" applyBorder="1" applyAlignment="1" applyProtection="1">
      <alignment vertical="center"/>
    </xf>
    <xf numFmtId="0" fontId="8" fillId="3" borderId="0" xfId="0" applyFont="1" applyFill="1" applyBorder="1" applyAlignment="1" applyProtection="1">
      <alignment horizontal="left" vertical="center"/>
    </xf>
    <xf numFmtId="176" fontId="8" fillId="0" borderId="0" xfId="0" applyNumberFormat="1" applyFont="1" applyBorder="1" applyAlignment="1" applyProtection="1">
      <alignment vertical="center"/>
    </xf>
    <xf numFmtId="0" fontId="9" fillId="0" borderId="0" xfId="0" applyFont="1" applyBorder="1" applyAlignment="1" applyProtection="1">
      <alignment horizontal="center"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Alignment="1" applyProtection="1">
      <alignment vertical="center"/>
    </xf>
    <xf numFmtId="0" fontId="8" fillId="0" borderId="0" xfId="0" applyFont="1" applyAlignment="1" applyProtection="1">
      <alignment horizontal="center" vertical="center"/>
    </xf>
    <xf numFmtId="1" fontId="8" fillId="3" borderId="0" xfId="0" applyNumberFormat="1" applyFont="1" applyFill="1" applyBorder="1" applyAlignment="1" applyProtection="1">
      <alignment vertical="center"/>
    </xf>
    <xf numFmtId="0" fontId="1" fillId="0" borderId="0" xfId="0" applyFont="1" applyProtection="1">
      <alignment vertical="center"/>
    </xf>
    <xf numFmtId="0" fontId="1" fillId="0" borderId="0" xfId="0" applyFont="1" applyAlignment="1" applyProtection="1">
      <alignment horizontal="right" vertical="center"/>
    </xf>
    <xf numFmtId="0" fontId="1" fillId="0" borderId="0" xfId="0" applyFont="1" applyAlignment="1" applyProtection="1"/>
    <xf numFmtId="0" fontId="9" fillId="3" borderId="0" xfId="0" applyFont="1" applyFill="1" applyBorder="1" applyProtection="1">
      <alignment vertical="center"/>
    </xf>
    <xf numFmtId="0" fontId="1" fillId="0" borderId="0" xfId="0" applyFont="1" applyAlignment="1" applyProtection="1">
      <alignment horizontal="center" vertical="center"/>
    </xf>
    <xf numFmtId="0" fontId="5" fillId="3" borderId="0" xfId="0" applyFont="1" applyFill="1" applyBorder="1" applyAlignment="1" applyProtection="1">
      <alignment vertical="center"/>
    </xf>
    <xf numFmtId="0" fontId="5" fillId="0" borderId="0" xfId="0" applyFont="1" applyBorder="1" applyAlignment="1" applyProtection="1">
      <alignment vertical="center"/>
    </xf>
    <xf numFmtId="0" fontId="1" fillId="0" borderId="0" xfId="0" applyFont="1" applyAlignment="1" applyProtection="1">
      <alignment horizontal="left"/>
    </xf>
    <xf numFmtId="0" fontId="5" fillId="0" borderId="0" xfId="0" applyFont="1" applyBorder="1" applyAlignment="1" applyProtection="1">
      <alignment horizontal="left" vertical="center"/>
    </xf>
    <xf numFmtId="0" fontId="8" fillId="0" borderId="0" xfId="0" applyNumberFormat="1" applyFont="1" applyBorder="1" applyAlignment="1" applyProtection="1">
      <alignment horizontal="center" vertical="center"/>
    </xf>
    <xf numFmtId="20" fontId="9" fillId="0" borderId="0" xfId="0" applyNumberFormat="1" applyFont="1" applyBorder="1" applyAlignment="1" applyProtection="1">
      <alignment vertical="center"/>
    </xf>
    <xf numFmtId="0" fontId="9" fillId="0" borderId="0" xfId="0" applyFont="1" applyBorder="1" applyProtection="1">
      <alignment vertical="center"/>
    </xf>
    <xf numFmtId="0" fontId="7" fillId="0" borderId="0" xfId="0" applyFont="1" applyAlignment="1" applyProtection="1">
      <alignment horizontal="right" vertical="center"/>
    </xf>
    <xf numFmtId="0" fontId="10" fillId="0" borderId="0" xfId="0" applyFont="1" applyAlignment="1" applyProtection="1"/>
    <xf numFmtId="0" fontId="5" fillId="0" borderId="0" xfId="0" applyFont="1" applyProtection="1">
      <alignment vertical="center"/>
    </xf>
    <xf numFmtId="0" fontId="5" fillId="0" borderId="0" xfId="0" applyFont="1" applyAlignment="1" applyProtection="1">
      <alignment horizontal="left" vertical="center"/>
    </xf>
    <xf numFmtId="0" fontId="5" fillId="0" borderId="0" xfId="0" applyFont="1" applyAlignment="1" applyProtection="1">
      <alignment horizontal="right" vertical="center"/>
    </xf>
    <xf numFmtId="0" fontId="8" fillId="0" borderId="33"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1" fillId="0" borderId="11"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13" xfId="0" applyFont="1" applyBorder="1" applyAlignment="1" applyProtection="1">
      <alignment horizontal="center" vertical="center"/>
    </xf>
    <xf numFmtId="0" fontId="1" fillId="0" borderId="14" xfId="0" applyFont="1" applyBorder="1" applyAlignment="1" applyProtection="1">
      <alignment horizontal="center" vertical="center"/>
    </xf>
    <xf numFmtId="0" fontId="1" fillId="0" borderId="11" xfId="0" applyFont="1" applyFill="1" applyBorder="1" applyAlignment="1" applyProtection="1">
      <alignment horizontal="center" vertical="center"/>
    </xf>
    <xf numFmtId="0" fontId="1" fillId="0" borderId="12" xfId="0" applyFont="1" applyFill="1" applyBorder="1" applyAlignment="1" applyProtection="1">
      <alignment horizontal="center" vertical="center"/>
    </xf>
    <xf numFmtId="0" fontId="1" fillId="0" borderId="13" xfId="0" applyFont="1" applyFill="1" applyBorder="1" applyAlignment="1" applyProtection="1">
      <alignment horizontal="center" vertical="center"/>
    </xf>
    <xf numFmtId="0" fontId="8" fillId="0" borderId="31" xfId="0" applyFont="1" applyBorder="1" applyAlignment="1" applyProtection="1">
      <alignment horizontal="center" vertical="center" wrapText="1"/>
    </xf>
    <xf numFmtId="0" fontId="1" fillId="0" borderId="19" xfId="0" applyNumberFormat="1" applyFont="1" applyFill="1" applyBorder="1" applyAlignment="1" applyProtection="1">
      <alignment horizontal="center" vertical="center" wrapText="1"/>
    </xf>
    <xf numFmtId="0" fontId="1" fillId="0" borderId="20" xfId="0" applyNumberFormat="1" applyFont="1" applyFill="1" applyBorder="1" applyAlignment="1" applyProtection="1">
      <alignment horizontal="center" vertical="center" wrapText="1"/>
    </xf>
    <xf numFmtId="0" fontId="1" fillId="0" borderId="21" xfId="0" applyNumberFormat="1" applyFont="1" applyFill="1" applyBorder="1" applyAlignment="1" applyProtection="1">
      <alignment horizontal="center" vertical="center" wrapText="1"/>
    </xf>
    <xf numFmtId="0" fontId="5" fillId="3" borderId="1" xfId="0" applyFont="1" applyFill="1" applyBorder="1" applyProtection="1">
      <alignment vertical="center"/>
    </xf>
    <xf numFmtId="0" fontId="16" fillId="3" borderId="2" xfId="0" applyFont="1" applyFill="1" applyBorder="1" applyAlignment="1" applyProtection="1">
      <alignment horizontal="center" vertical="center"/>
    </xf>
    <xf numFmtId="0" fontId="5" fillId="3" borderId="2" xfId="0" applyFont="1" applyFill="1" applyBorder="1" applyAlignment="1" applyProtection="1">
      <alignment horizontal="center" vertical="center" wrapText="1"/>
    </xf>
    <xf numFmtId="0" fontId="5" fillId="3" borderId="2" xfId="0" applyFont="1" applyFill="1" applyBorder="1" applyAlignment="1" applyProtection="1">
      <alignment horizontal="center" vertical="center" shrinkToFit="1"/>
    </xf>
    <xf numFmtId="0" fontId="13" fillId="3" borderId="2" xfId="0" applyFont="1" applyFill="1" applyBorder="1" applyAlignment="1" applyProtection="1">
      <alignment horizontal="center" vertical="center" wrapText="1"/>
    </xf>
    <xf numFmtId="1" fontId="5" fillId="3" borderId="2" xfId="0" applyNumberFormat="1" applyFont="1" applyFill="1" applyBorder="1" applyAlignment="1" applyProtection="1">
      <alignment horizontal="center" vertical="center" wrapText="1"/>
    </xf>
    <xf numFmtId="0" fontId="5" fillId="3" borderId="3" xfId="0" applyFont="1" applyFill="1" applyBorder="1" applyAlignment="1" applyProtection="1">
      <alignment horizontal="center" vertical="center" wrapText="1"/>
    </xf>
    <xf numFmtId="0" fontId="5" fillId="3" borderId="0" xfId="0" applyFont="1" applyFill="1" applyProtection="1">
      <alignment vertical="center"/>
    </xf>
    <xf numFmtId="0" fontId="1" fillId="0" borderId="7" xfId="0" applyFont="1" applyFill="1" applyBorder="1" applyAlignment="1" applyProtection="1">
      <alignment vertical="center" wrapText="1"/>
    </xf>
    <xf numFmtId="0" fontId="1" fillId="0" borderId="28" xfId="0" applyFont="1" applyBorder="1" applyProtection="1">
      <alignment vertical="center"/>
    </xf>
    <xf numFmtId="0" fontId="1" fillId="0" borderId="26" xfId="0" applyFont="1" applyFill="1" applyBorder="1" applyAlignment="1" applyProtection="1">
      <alignment vertical="center" wrapText="1"/>
    </xf>
    <xf numFmtId="0" fontId="1" fillId="0" borderId="47" xfId="0" applyFont="1" applyBorder="1" applyProtection="1">
      <alignment vertical="center"/>
    </xf>
    <xf numFmtId="0" fontId="1" fillId="0" borderId="45" xfId="0" applyFont="1" applyFill="1" applyBorder="1" applyAlignment="1" applyProtection="1">
      <alignment vertical="center" wrapText="1"/>
    </xf>
    <xf numFmtId="0" fontId="10" fillId="0" borderId="0" xfId="0" applyFont="1" applyProtection="1">
      <alignment vertical="center"/>
    </xf>
    <xf numFmtId="0" fontId="5" fillId="0" borderId="0" xfId="0" applyFont="1" applyAlignment="1" applyProtection="1">
      <alignment vertical="center" shrinkToFit="1"/>
    </xf>
    <xf numFmtId="0" fontId="4" fillId="0" borderId="0" xfId="0" applyFont="1" applyAlignment="1" applyProtection="1">
      <alignment vertical="center" shrinkToFit="1"/>
    </xf>
    <xf numFmtId="0" fontId="5" fillId="0" borderId="0" xfId="0" applyFont="1" applyFill="1" applyProtection="1">
      <alignment vertical="center"/>
    </xf>
    <xf numFmtId="0" fontId="5" fillId="0" borderId="0" xfId="0" applyFont="1" applyFill="1" applyAlignment="1" applyProtection="1">
      <alignment vertical="center" wrapText="1"/>
    </xf>
    <xf numFmtId="0" fontId="5" fillId="0" borderId="0" xfId="0" applyFont="1" applyAlignment="1" applyProtection="1">
      <alignment vertical="center" wrapText="1"/>
    </xf>
    <xf numFmtId="0" fontId="5" fillId="0" borderId="0" xfId="0" applyFont="1" applyFill="1" applyBorder="1" applyProtection="1">
      <alignment vertical="center"/>
    </xf>
    <xf numFmtId="0" fontId="5" fillId="0" borderId="0" xfId="0" applyFont="1" applyBorder="1" applyProtection="1">
      <alignment vertical="center"/>
    </xf>
    <xf numFmtId="0" fontId="1" fillId="0" borderId="0" xfId="0" applyFont="1" applyFill="1" applyAlignment="1" applyProtection="1"/>
    <xf numFmtId="0" fontId="1" fillId="0" borderId="0" xfId="0" applyFont="1" applyFill="1" applyAlignment="1" applyProtection="1">
      <alignment vertical="center"/>
    </xf>
    <xf numFmtId="0" fontId="1" fillId="0" borderId="0" xfId="0" applyFont="1" applyFill="1" applyBorder="1" applyAlignment="1" applyProtection="1">
      <alignment vertical="center" wrapText="1"/>
    </xf>
    <xf numFmtId="0" fontId="1" fillId="0" borderId="0" xfId="0" applyFont="1" applyFill="1" applyBorder="1" applyAlignment="1" applyProtection="1">
      <alignment horizontal="justify" vertical="center" wrapText="1"/>
    </xf>
    <xf numFmtId="0" fontId="5" fillId="0" borderId="0" xfId="0" applyFont="1" applyFill="1" applyAlignment="1" applyProtection="1">
      <alignment vertical="center" textRotation="90"/>
    </xf>
    <xf numFmtId="0" fontId="5" fillId="0" borderId="0" xfId="0" applyFont="1" applyFill="1" applyAlignment="1" applyProtection="1">
      <alignment horizontal="left" vertical="center"/>
    </xf>
    <xf numFmtId="0" fontId="22" fillId="3" borderId="0" xfId="0" applyFont="1" applyFill="1" applyBorder="1">
      <alignment vertical="center"/>
    </xf>
    <xf numFmtId="0" fontId="8" fillId="3" borderId="0" xfId="0" applyFont="1" applyFill="1" applyBorder="1">
      <alignment vertical="center"/>
    </xf>
    <xf numFmtId="0" fontId="23" fillId="3" borderId="0" xfId="0" applyFont="1" applyFill="1">
      <alignment vertical="center"/>
    </xf>
    <xf numFmtId="0" fontId="8" fillId="3" borderId="12" xfId="0" applyFont="1" applyFill="1" applyBorder="1" applyAlignment="1">
      <alignment horizontal="center" vertical="center"/>
    </xf>
    <xf numFmtId="0" fontId="8" fillId="3" borderId="12" xfId="0" applyFont="1" applyFill="1" applyBorder="1">
      <alignment vertical="center"/>
    </xf>
    <xf numFmtId="0" fontId="23" fillId="3" borderId="70" xfId="0" applyFont="1" applyFill="1" applyBorder="1" applyAlignment="1">
      <alignment horizontal="center" vertical="center"/>
    </xf>
    <xf numFmtId="0" fontId="24" fillId="3" borderId="30" xfId="0" applyFont="1" applyFill="1" applyBorder="1" applyAlignment="1">
      <alignment horizontal="center" vertical="center"/>
    </xf>
    <xf numFmtId="0" fontId="24" fillId="3" borderId="48" xfId="0" applyFont="1" applyFill="1" applyBorder="1" applyAlignment="1">
      <alignment horizontal="center" vertical="center"/>
    </xf>
    <xf numFmtId="0" fontId="24" fillId="3" borderId="50" xfId="0" applyFont="1" applyFill="1" applyBorder="1" applyAlignment="1">
      <alignment horizontal="center" vertical="center"/>
    </xf>
    <xf numFmtId="0" fontId="23" fillId="3" borderId="48" xfId="0" applyFont="1" applyFill="1" applyBorder="1" applyAlignment="1">
      <alignment horizontal="center" vertical="center"/>
    </xf>
    <xf numFmtId="0" fontId="23" fillId="3" borderId="49" xfId="0" applyFont="1" applyFill="1" applyBorder="1" applyAlignment="1">
      <alignment horizontal="center" vertical="center"/>
    </xf>
    <xf numFmtId="0" fontId="24" fillId="3" borderId="75" xfId="0" applyFont="1" applyFill="1" applyBorder="1">
      <alignment vertical="center"/>
    </xf>
    <xf numFmtId="0" fontId="24" fillId="3" borderId="76" xfId="0" applyFont="1" applyFill="1" applyBorder="1">
      <alignment vertical="center"/>
    </xf>
    <xf numFmtId="0" fontId="24" fillId="3" borderId="69" xfId="0" applyFont="1" applyFill="1" applyBorder="1">
      <alignment vertical="center"/>
    </xf>
    <xf numFmtId="0" fontId="23" fillId="3" borderId="76" xfId="0" applyFont="1" applyFill="1" applyBorder="1">
      <alignment vertical="center"/>
    </xf>
    <xf numFmtId="0" fontId="23" fillId="3" borderId="77" xfId="0" applyFont="1" applyFill="1" applyBorder="1">
      <alignment vertical="center"/>
    </xf>
    <xf numFmtId="0" fontId="24" fillId="3" borderId="11" xfId="0" applyFont="1" applyFill="1" applyBorder="1">
      <alignment vertical="center"/>
    </xf>
    <xf numFmtId="0" fontId="24" fillId="3" borderId="12" xfId="0" applyFont="1" applyFill="1" applyBorder="1">
      <alignment vertical="center"/>
    </xf>
    <xf numFmtId="0" fontId="24" fillId="3" borderId="65" xfId="0" applyFont="1" applyFill="1" applyBorder="1">
      <alignment vertical="center"/>
    </xf>
    <xf numFmtId="0" fontId="24" fillId="3" borderId="13" xfId="0" applyFont="1" applyFill="1" applyBorder="1">
      <alignment vertical="center"/>
    </xf>
    <xf numFmtId="0" fontId="23" fillId="3" borderId="12" xfId="0" applyFont="1" applyFill="1" applyBorder="1">
      <alignment vertical="center"/>
    </xf>
    <xf numFmtId="0" fontId="23" fillId="3" borderId="13" xfId="0" applyFont="1" applyFill="1" applyBorder="1">
      <alignment vertical="center"/>
    </xf>
    <xf numFmtId="0" fontId="23" fillId="3" borderId="19" xfId="0" applyFont="1" applyFill="1" applyBorder="1">
      <alignment vertical="center"/>
    </xf>
    <xf numFmtId="0" fontId="23" fillId="3" borderId="20" xfId="0" applyFont="1" applyFill="1" applyBorder="1">
      <alignment vertical="center"/>
    </xf>
    <xf numFmtId="0" fontId="23" fillId="3" borderId="21" xfId="0" applyFont="1" applyFill="1" applyBorder="1">
      <alignment vertical="center"/>
    </xf>
    <xf numFmtId="178" fontId="8" fillId="0" borderId="60" xfId="0" applyNumberFormat="1" applyFont="1" applyBorder="1" applyAlignment="1" applyProtection="1">
      <alignment horizontal="center" vertical="center" shrinkToFit="1"/>
    </xf>
    <xf numFmtId="178" fontId="8" fillId="0" borderId="61" xfId="0" applyNumberFormat="1" applyFont="1" applyBorder="1" applyAlignment="1" applyProtection="1">
      <alignment horizontal="center" vertical="center" shrinkToFit="1"/>
    </xf>
    <xf numFmtId="178" fontId="8" fillId="0" borderId="62" xfId="0" applyNumberFormat="1" applyFont="1" applyBorder="1" applyAlignment="1" applyProtection="1">
      <alignment horizontal="center" vertical="center" shrinkToFit="1"/>
    </xf>
    <xf numFmtId="178" fontId="8" fillId="0" borderId="83" xfId="0" applyNumberFormat="1" applyFont="1" applyBorder="1" applyAlignment="1" applyProtection="1">
      <alignment horizontal="center" vertical="center" shrinkToFit="1"/>
    </xf>
    <xf numFmtId="178" fontId="8" fillId="0" borderId="84" xfId="0" applyNumberFormat="1" applyFont="1" applyBorder="1" applyAlignment="1" applyProtection="1">
      <alignment horizontal="center" vertical="center" shrinkToFit="1"/>
    </xf>
    <xf numFmtId="178" fontId="8" fillId="0" borderId="85" xfId="0" applyNumberFormat="1" applyFont="1" applyBorder="1" applyAlignment="1" applyProtection="1">
      <alignment horizontal="center" vertical="center" shrinkToFit="1"/>
    </xf>
    <xf numFmtId="178" fontId="1" fillId="3" borderId="11" xfId="0" applyNumberFormat="1" applyFont="1" applyFill="1" applyBorder="1" applyAlignment="1" applyProtection="1">
      <alignment horizontal="center" vertical="center" shrinkToFit="1"/>
    </xf>
    <xf numFmtId="178" fontId="1" fillId="3" borderId="12" xfId="0" applyNumberFormat="1" applyFont="1" applyFill="1" applyBorder="1" applyAlignment="1" applyProtection="1">
      <alignment horizontal="center" vertical="center" shrinkToFit="1"/>
    </xf>
    <xf numFmtId="178" fontId="1" fillId="3" borderId="13" xfId="0" applyNumberFormat="1" applyFont="1" applyFill="1" applyBorder="1" applyAlignment="1" applyProtection="1">
      <alignment horizontal="center" vertical="center" shrinkToFit="1"/>
    </xf>
    <xf numFmtId="178" fontId="1" fillId="5" borderId="11" xfId="0" applyNumberFormat="1" applyFont="1" applyFill="1" applyBorder="1" applyAlignment="1" applyProtection="1">
      <alignment horizontal="center" vertical="center" shrinkToFit="1"/>
      <protection locked="0"/>
    </xf>
    <xf numFmtId="178" fontId="1" fillId="5" borderId="12" xfId="0" applyNumberFormat="1" applyFont="1" applyFill="1" applyBorder="1" applyAlignment="1" applyProtection="1">
      <alignment horizontal="center" vertical="center" shrinkToFit="1"/>
      <protection locked="0"/>
    </xf>
    <xf numFmtId="178" fontId="1" fillId="5" borderId="13" xfId="0" applyNumberFormat="1" applyFont="1" applyFill="1" applyBorder="1" applyAlignment="1" applyProtection="1">
      <alignment horizontal="center" vertical="center" shrinkToFit="1"/>
      <protection locked="0"/>
    </xf>
    <xf numFmtId="178" fontId="1" fillId="0" borderId="11" xfId="0" applyNumberFormat="1" applyFont="1" applyFill="1" applyBorder="1" applyAlignment="1" applyProtection="1">
      <alignment horizontal="center" vertical="center" shrinkToFit="1"/>
    </xf>
    <xf numFmtId="178" fontId="1" fillId="0" borderId="12" xfId="0" applyNumberFormat="1" applyFont="1" applyFill="1" applyBorder="1" applyAlignment="1" applyProtection="1">
      <alignment horizontal="center" vertical="center" shrinkToFit="1"/>
    </xf>
    <xf numFmtId="178" fontId="1" fillId="0" borderId="13" xfId="0" applyNumberFormat="1" applyFont="1" applyFill="1" applyBorder="1" applyAlignment="1" applyProtection="1">
      <alignment horizontal="center" vertical="center" shrinkToFit="1"/>
    </xf>
    <xf numFmtId="178" fontId="1" fillId="3" borderId="75" xfId="0" applyNumberFormat="1" applyFont="1" applyFill="1" applyBorder="1" applyAlignment="1" applyProtection="1">
      <alignment horizontal="center" vertical="center" shrinkToFit="1"/>
    </xf>
    <xf numFmtId="178" fontId="1" fillId="3" borderId="76" xfId="0" applyNumberFormat="1" applyFont="1" applyFill="1" applyBorder="1" applyAlignment="1" applyProtection="1">
      <alignment horizontal="center" vertical="center" shrinkToFit="1"/>
    </xf>
    <xf numFmtId="178" fontId="1" fillId="3" borderId="77" xfId="0" applyNumberFormat="1" applyFont="1" applyFill="1" applyBorder="1" applyAlignment="1" applyProtection="1">
      <alignment horizontal="center" vertical="center" shrinkToFit="1"/>
    </xf>
    <xf numFmtId="178" fontId="1" fillId="3" borderId="68" xfId="0" applyNumberFormat="1" applyFont="1" applyFill="1" applyBorder="1" applyAlignment="1" applyProtection="1">
      <alignment horizontal="center" vertical="center" shrinkToFit="1"/>
    </xf>
    <xf numFmtId="178" fontId="1" fillId="3" borderId="14" xfId="0" applyNumberFormat="1" applyFont="1" applyFill="1" applyBorder="1" applyAlignment="1" applyProtection="1">
      <alignment horizontal="center" vertical="center" shrinkToFit="1"/>
    </xf>
    <xf numFmtId="178" fontId="1" fillId="3" borderId="19" xfId="0" applyNumberFormat="1" applyFont="1" applyFill="1" applyBorder="1" applyAlignment="1" applyProtection="1">
      <alignment horizontal="center" vertical="center" shrinkToFit="1"/>
    </xf>
    <xf numFmtId="178" fontId="1" fillId="3" borderId="20" xfId="0" applyNumberFormat="1" applyFont="1" applyFill="1" applyBorder="1" applyAlignment="1" applyProtection="1">
      <alignment horizontal="center" vertical="center" shrinkToFit="1"/>
    </xf>
    <xf numFmtId="178" fontId="1" fillId="3" borderId="21" xfId="0" applyNumberFormat="1" applyFont="1" applyFill="1" applyBorder="1" applyAlignment="1" applyProtection="1">
      <alignment horizontal="center" vertical="center" shrinkToFit="1"/>
    </xf>
    <xf numFmtId="178" fontId="1" fillId="3" borderId="66" xfId="0" applyNumberFormat="1" applyFont="1" applyFill="1" applyBorder="1" applyAlignment="1" applyProtection="1">
      <alignment horizontal="center" vertical="center" shrinkToFit="1"/>
    </xf>
    <xf numFmtId="178" fontId="8" fillId="0" borderId="60" xfId="0" applyNumberFormat="1" applyFont="1" applyBorder="1" applyAlignment="1">
      <alignment horizontal="center" vertical="center" shrinkToFit="1"/>
    </xf>
    <xf numFmtId="178" fontId="8" fillId="0" borderId="61" xfId="0" applyNumberFormat="1" applyFont="1" applyBorder="1" applyAlignment="1">
      <alignment horizontal="center" vertical="center" shrinkToFit="1"/>
    </xf>
    <xf numFmtId="178" fontId="8" fillId="0" borderId="62" xfId="0" applyNumberFormat="1" applyFont="1" applyBorder="1" applyAlignment="1">
      <alignment horizontal="center" vertical="center" shrinkToFit="1"/>
    </xf>
    <xf numFmtId="178" fontId="8" fillId="0" borderId="83" xfId="0" applyNumberFormat="1" applyFont="1" applyBorder="1" applyAlignment="1">
      <alignment horizontal="center" vertical="center" shrinkToFit="1"/>
    </xf>
    <xf numFmtId="178" fontId="8" fillId="0" borderId="84" xfId="0" applyNumberFormat="1" applyFont="1" applyBorder="1" applyAlignment="1">
      <alignment horizontal="center" vertical="center" shrinkToFit="1"/>
    </xf>
    <xf numFmtId="178" fontId="8" fillId="0" borderId="85" xfId="0" applyNumberFormat="1" applyFont="1" applyBorder="1" applyAlignment="1">
      <alignment horizontal="center" vertical="center" shrinkToFit="1"/>
    </xf>
    <xf numFmtId="178" fontId="1" fillId="3" borderId="11" xfId="0" applyNumberFormat="1" applyFont="1" applyFill="1" applyBorder="1" applyAlignment="1">
      <alignment horizontal="center" vertical="center" shrinkToFit="1"/>
    </xf>
    <xf numFmtId="178" fontId="1" fillId="3" borderId="12" xfId="0" applyNumberFormat="1" applyFont="1" applyFill="1" applyBorder="1" applyAlignment="1">
      <alignment horizontal="center" vertical="center" shrinkToFit="1"/>
    </xf>
    <xf numFmtId="178" fontId="1" fillId="3" borderId="13" xfId="0" applyNumberFormat="1" applyFont="1" applyFill="1" applyBorder="1" applyAlignment="1">
      <alignment horizontal="center" vertical="center" shrinkToFit="1"/>
    </xf>
    <xf numFmtId="178" fontId="1" fillId="0" borderId="11" xfId="0" applyNumberFormat="1" applyFont="1" applyFill="1" applyBorder="1" applyAlignment="1">
      <alignment horizontal="center" vertical="center" shrinkToFit="1"/>
    </xf>
    <xf numFmtId="178" fontId="1" fillId="0" borderId="12" xfId="0" applyNumberFormat="1" applyFont="1" applyFill="1" applyBorder="1" applyAlignment="1">
      <alignment horizontal="center" vertical="center" shrinkToFit="1"/>
    </xf>
    <xf numFmtId="178" fontId="1" fillId="0" borderId="13" xfId="0" applyNumberFormat="1" applyFont="1" applyFill="1" applyBorder="1" applyAlignment="1">
      <alignment horizontal="center" vertical="center" shrinkToFit="1"/>
    </xf>
    <xf numFmtId="178" fontId="8" fillId="2" borderId="92"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5" fillId="3" borderId="2" xfId="0" applyNumberFormat="1" applyFont="1" applyFill="1" applyBorder="1" applyAlignment="1">
      <alignment horizontal="center" vertical="center" shrinkToFit="1"/>
    </xf>
    <xf numFmtId="178" fontId="5" fillId="3" borderId="2" xfId="0" applyNumberFormat="1" applyFont="1" applyFill="1" applyBorder="1" applyAlignment="1">
      <alignment horizontal="center" vertical="center" wrapText="1"/>
    </xf>
    <xf numFmtId="0" fontId="8" fillId="3" borderId="12" xfId="0" applyFont="1" applyFill="1" applyBorder="1" applyAlignment="1">
      <alignment vertical="center" shrinkToFit="1"/>
    </xf>
    <xf numFmtId="0" fontId="1" fillId="0" borderId="41" xfId="0" applyFont="1" applyBorder="1" applyProtection="1">
      <alignment vertical="center"/>
    </xf>
    <xf numFmtId="0" fontId="1" fillId="0" borderId="29" xfId="0" applyFont="1" applyFill="1" applyBorder="1" applyAlignment="1" applyProtection="1">
      <alignment vertical="center" wrapText="1"/>
    </xf>
    <xf numFmtId="0" fontId="1" fillId="0" borderId="122" xfId="0" applyFont="1" applyFill="1" applyBorder="1" applyAlignment="1">
      <alignment vertical="center" wrapText="1"/>
    </xf>
    <xf numFmtId="178" fontId="1" fillId="3" borderId="123" xfId="0" applyNumberFormat="1" applyFont="1" applyFill="1" applyBorder="1" applyAlignment="1" applyProtection="1">
      <alignment horizontal="center" vertical="center" shrinkToFit="1"/>
    </xf>
    <xf numFmtId="178" fontId="1" fillId="3" borderId="124" xfId="0" applyNumberFormat="1" applyFont="1" applyFill="1" applyBorder="1" applyAlignment="1" applyProtection="1">
      <alignment horizontal="center" vertical="center" shrinkToFit="1"/>
    </xf>
    <xf numFmtId="178" fontId="1" fillId="3" borderId="125" xfId="0" applyNumberFormat="1" applyFont="1" applyFill="1" applyBorder="1" applyAlignment="1" applyProtection="1">
      <alignment horizontal="center" vertical="center" shrinkToFit="1"/>
    </xf>
    <xf numFmtId="0" fontId="1" fillId="0" borderId="64" xfId="0" applyFont="1" applyFill="1" applyBorder="1" applyAlignment="1">
      <alignment vertical="center" wrapText="1"/>
    </xf>
    <xf numFmtId="0" fontId="1" fillId="0" borderId="8" xfId="0" applyFont="1" applyBorder="1" applyProtection="1">
      <alignment vertical="center"/>
    </xf>
    <xf numFmtId="0" fontId="1" fillId="0" borderId="5" xfId="0" applyFont="1" applyFill="1" applyBorder="1" applyAlignment="1" applyProtection="1">
      <alignment vertical="center" wrapText="1"/>
    </xf>
    <xf numFmtId="0" fontId="1" fillId="0" borderId="15" xfId="0" applyFont="1" applyBorder="1" applyProtection="1">
      <alignment vertical="center"/>
    </xf>
    <xf numFmtId="0" fontId="18" fillId="3" borderId="12"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1" fillId="0" borderId="45" xfId="0" applyFont="1" applyFill="1" applyBorder="1" applyAlignment="1" applyProtection="1">
      <alignment horizontal="left" vertical="center" wrapText="1"/>
    </xf>
    <xf numFmtId="0" fontId="1" fillId="0" borderId="46" xfId="0" applyFont="1" applyFill="1" applyBorder="1" applyAlignment="1" applyProtection="1">
      <alignment horizontal="left" vertical="center" wrapText="1"/>
    </xf>
    <xf numFmtId="0" fontId="9" fillId="2" borderId="0" xfId="0" applyFont="1" applyFill="1" applyAlignment="1" applyProtection="1">
      <alignment horizontal="center" vertical="center"/>
      <protection locked="0"/>
    </xf>
    <xf numFmtId="0" fontId="9" fillId="4" borderId="0" xfId="0" applyFont="1" applyFill="1" applyAlignment="1" applyProtection="1">
      <alignment horizontal="center" vertical="center"/>
      <protection locked="0"/>
    </xf>
    <xf numFmtId="0" fontId="9" fillId="5" borderId="0" xfId="0" applyFont="1" applyFill="1" applyAlignment="1" applyProtection="1">
      <alignment horizontal="center" vertical="center"/>
      <protection locked="0"/>
    </xf>
    <xf numFmtId="0" fontId="9" fillId="0" borderId="0" xfId="0" applyFont="1" applyFill="1" applyAlignment="1" applyProtection="1">
      <alignment horizontal="center" vertical="center"/>
    </xf>
    <xf numFmtId="0" fontId="8" fillId="2" borderId="65" xfId="0" applyFont="1" applyFill="1" applyBorder="1" applyAlignment="1" applyProtection="1">
      <alignment horizontal="center" vertical="center"/>
      <protection locked="0"/>
    </xf>
    <xf numFmtId="0" fontId="8" fillId="4" borderId="26" xfId="0" applyFont="1" applyFill="1" applyBorder="1" applyAlignment="1" applyProtection="1">
      <alignment horizontal="center" vertical="center"/>
      <protection locked="0"/>
    </xf>
    <xf numFmtId="0" fontId="8" fillId="4" borderId="14" xfId="0" applyFont="1" applyFill="1" applyBorder="1" applyAlignment="1" applyProtection="1">
      <alignment horizontal="center" vertical="center"/>
      <protection locked="0"/>
    </xf>
    <xf numFmtId="0" fontId="8" fillId="5" borderId="65" xfId="0" applyFont="1" applyFill="1" applyBorder="1" applyAlignment="1" applyProtection="1">
      <alignment horizontal="center" vertical="center"/>
      <protection locked="0"/>
    </xf>
    <xf numFmtId="0" fontId="8" fillId="5" borderId="26" xfId="0" applyFont="1" applyFill="1" applyBorder="1" applyAlignment="1" applyProtection="1">
      <alignment horizontal="center" vertical="center"/>
      <protection locked="0"/>
    </xf>
    <xf numFmtId="0" fontId="8" fillId="5" borderId="14" xfId="0" applyFont="1" applyFill="1" applyBorder="1" applyAlignment="1" applyProtection="1">
      <alignment horizontal="center" vertical="center"/>
      <protection locked="0"/>
    </xf>
    <xf numFmtId="38" fontId="8" fillId="3" borderId="0" xfId="1" applyFont="1" applyFill="1" applyBorder="1" applyAlignment="1" applyProtection="1">
      <alignment horizontal="center" vertical="center"/>
    </xf>
    <xf numFmtId="0" fontId="8" fillId="3" borderId="65" xfId="0" applyFont="1" applyFill="1" applyBorder="1" applyAlignment="1" applyProtection="1">
      <alignment horizontal="center" vertical="center"/>
    </xf>
    <xf numFmtId="0" fontId="8" fillId="3" borderId="14" xfId="0" applyFont="1" applyFill="1" applyBorder="1" applyAlignment="1" applyProtection="1">
      <alignment horizontal="center" vertical="center"/>
    </xf>
    <xf numFmtId="20" fontId="8" fillId="5" borderId="65" xfId="0" applyNumberFormat="1" applyFont="1" applyFill="1" applyBorder="1" applyAlignment="1" applyProtection="1">
      <alignment horizontal="center" vertical="center"/>
      <protection locked="0"/>
    </xf>
    <xf numFmtId="20" fontId="8" fillId="5" borderId="26" xfId="0" applyNumberFormat="1" applyFont="1" applyFill="1" applyBorder="1" applyAlignment="1" applyProtection="1">
      <alignment horizontal="center" vertical="center"/>
      <protection locked="0"/>
    </xf>
    <xf numFmtId="20" fontId="8" fillId="5" borderId="14" xfId="0" applyNumberFormat="1" applyFont="1" applyFill="1" applyBorder="1" applyAlignment="1" applyProtection="1">
      <alignment horizontal="center" vertical="center"/>
      <protection locked="0"/>
    </xf>
    <xf numFmtId="4" fontId="8" fillId="0" borderId="65" xfId="0" applyNumberFormat="1" applyFont="1" applyBorder="1" applyAlignment="1" applyProtection="1">
      <alignment horizontal="center" vertical="center"/>
    </xf>
    <xf numFmtId="4" fontId="8" fillId="0" borderId="14" xfId="0" applyNumberFormat="1" applyFont="1" applyBorder="1" applyAlignment="1" applyProtection="1">
      <alignment horizontal="center" vertical="center"/>
    </xf>
    <xf numFmtId="0" fontId="1" fillId="0" borderId="8"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0" borderId="6"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0" fontId="1" fillId="0" borderId="22" xfId="0" applyFont="1" applyBorder="1" applyAlignment="1" applyProtection="1">
      <alignment horizontal="center" vertical="center" wrapText="1"/>
    </xf>
    <xf numFmtId="0" fontId="1" fillId="0" borderId="17" xfId="0" applyFont="1" applyBorder="1" applyAlignment="1" applyProtection="1">
      <alignment horizontal="center" vertical="center" wrapText="1"/>
    </xf>
    <xf numFmtId="0" fontId="1" fillId="0" borderId="18" xfId="0" applyFont="1" applyBorder="1" applyAlignment="1" applyProtection="1">
      <alignment horizontal="center" vertical="center" wrapText="1"/>
    </xf>
    <xf numFmtId="0" fontId="8" fillId="5" borderId="8" xfId="0" applyFont="1" applyFill="1" applyBorder="1" applyAlignment="1" applyProtection="1">
      <alignment horizontal="left" vertical="center" wrapText="1"/>
      <protection locked="0"/>
    </xf>
    <xf numFmtId="0" fontId="8" fillId="5" borderId="5" xfId="0" applyFont="1" applyFill="1" applyBorder="1" applyAlignment="1" applyProtection="1">
      <alignment horizontal="left" vertical="center" wrapText="1"/>
      <protection locked="0"/>
    </xf>
    <xf numFmtId="0" fontId="8" fillId="5" borderId="6" xfId="0" applyFont="1" applyFill="1" applyBorder="1" applyAlignment="1" applyProtection="1">
      <alignment horizontal="left" vertical="center" wrapText="1"/>
      <protection locked="0"/>
    </xf>
    <xf numFmtId="0" fontId="8" fillId="5" borderId="15" xfId="0" applyFont="1" applyFill="1" applyBorder="1" applyAlignment="1" applyProtection="1">
      <alignment horizontal="left" vertical="center" wrapText="1"/>
      <protection locked="0"/>
    </xf>
    <xf numFmtId="0" fontId="8" fillId="5" borderId="0" xfId="0" applyFont="1" applyFill="1" applyBorder="1" applyAlignment="1" applyProtection="1">
      <alignment horizontal="left" vertical="center" wrapText="1"/>
      <protection locked="0"/>
    </xf>
    <xf numFmtId="0" fontId="8" fillId="5" borderId="10" xfId="0" applyFont="1" applyFill="1" applyBorder="1" applyAlignment="1" applyProtection="1">
      <alignment horizontal="left" vertical="center" wrapText="1"/>
      <protection locked="0"/>
    </xf>
    <xf numFmtId="0" fontId="8" fillId="5" borderId="41" xfId="0" applyFont="1" applyFill="1" applyBorder="1" applyAlignment="1" applyProtection="1">
      <alignment horizontal="left" vertical="center" wrapText="1"/>
      <protection locked="0"/>
    </xf>
    <xf numFmtId="0" fontId="8" fillId="5" borderId="29" xfId="0" applyFont="1" applyFill="1" applyBorder="1" applyAlignment="1" applyProtection="1">
      <alignment horizontal="left" vertical="center" wrapText="1"/>
      <protection locked="0"/>
    </xf>
    <xf numFmtId="0" fontId="8" fillId="5" borderId="42" xfId="0" applyFont="1" applyFill="1" applyBorder="1" applyAlignment="1" applyProtection="1">
      <alignment horizontal="left" vertical="center" wrapText="1"/>
      <protection locked="0"/>
    </xf>
    <xf numFmtId="0" fontId="4" fillId="0" borderId="57" xfId="0" applyFont="1" applyFill="1" applyBorder="1" applyAlignment="1" applyProtection="1">
      <alignment horizontal="center" vertical="center" wrapText="1"/>
    </xf>
    <xf numFmtId="0" fontId="4" fillId="0" borderId="58" xfId="0" applyFont="1" applyFill="1" applyBorder="1" applyAlignment="1" applyProtection="1">
      <alignment horizontal="center" vertical="center" wrapText="1"/>
    </xf>
    <xf numFmtId="0" fontId="4" fillId="0" borderId="59" xfId="0" applyFont="1" applyFill="1" applyBorder="1" applyAlignment="1" applyProtection="1">
      <alignment horizontal="center" vertical="center" wrapText="1"/>
    </xf>
    <xf numFmtId="178" fontId="8" fillId="3" borderId="57" xfId="0" applyNumberFormat="1" applyFont="1" applyFill="1" applyBorder="1" applyAlignment="1" applyProtection="1">
      <alignment horizontal="center" vertical="center" wrapText="1"/>
    </xf>
    <xf numFmtId="178" fontId="8" fillId="3" borderId="63" xfId="0" applyNumberFormat="1" applyFont="1" applyFill="1" applyBorder="1" applyAlignment="1" applyProtection="1">
      <alignment horizontal="center" vertical="center" wrapText="1"/>
    </xf>
    <xf numFmtId="178" fontId="8" fillId="3" borderId="64" xfId="0" applyNumberFormat="1" applyFont="1" applyFill="1" applyBorder="1" applyAlignment="1" applyProtection="1">
      <alignment horizontal="center" vertical="center" wrapText="1"/>
    </xf>
    <xf numFmtId="178" fontId="8" fillId="3" borderId="59" xfId="0" applyNumberFormat="1" applyFont="1" applyFill="1" applyBorder="1" applyAlignment="1" applyProtection="1">
      <alignment horizontal="center" vertical="center" wrapText="1"/>
    </xf>
    <xf numFmtId="0" fontId="13" fillId="0" borderId="80" xfId="0" applyFont="1" applyFill="1" applyBorder="1" applyAlignment="1" applyProtection="1">
      <alignment horizontal="center" vertical="center" wrapText="1"/>
    </xf>
    <xf numFmtId="0" fontId="13" fillId="0" borderId="81" xfId="0" applyFont="1" applyFill="1" applyBorder="1" applyAlignment="1" applyProtection="1">
      <alignment horizontal="center" vertical="center" wrapText="1"/>
    </xf>
    <xf numFmtId="0" fontId="13" fillId="0" borderId="82" xfId="0" applyFont="1" applyFill="1" applyBorder="1" applyAlignment="1" applyProtection="1">
      <alignment horizontal="center" vertical="center" wrapText="1"/>
    </xf>
    <xf numFmtId="178" fontId="8" fillId="3" borderId="80" xfId="0" applyNumberFormat="1" applyFont="1" applyFill="1" applyBorder="1" applyAlignment="1" applyProtection="1">
      <alignment horizontal="center" vertical="center" wrapText="1"/>
    </xf>
    <xf numFmtId="178" fontId="8" fillId="3" borderId="86" xfId="0" applyNumberFormat="1" applyFont="1" applyFill="1" applyBorder="1" applyAlignment="1" applyProtection="1">
      <alignment horizontal="center" vertical="center" wrapText="1"/>
    </xf>
    <xf numFmtId="0" fontId="8" fillId="2" borderId="44" xfId="0" applyFont="1" applyFill="1" applyBorder="1" applyAlignment="1" applyProtection="1">
      <alignment horizontal="center" vertical="center" wrapText="1"/>
      <protection locked="0"/>
    </xf>
    <xf numFmtId="0" fontId="8" fillId="4" borderId="39"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shrinkToFit="1"/>
      <protection locked="0"/>
    </xf>
    <xf numFmtId="0" fontId="8" fillId="4" borderId="7" xfId="0" applyFont="1" applyFill="1" applyBorder="1" applyAlignment="1" applyProtection="1">
      <alignment horizontal="center" vertical="center" shrinkToFit="1"/>
      <protection locked="0"/>
    </xf>
    <xf numFmtId="0" fontId="8" fillId="4" borderId="68" xfId="0" applyFont="1" applyFill="1" applyBorder="1" applyAlignment="1" applyProtection="1">
      <alignment horizontal="center" vertical="center" shrinkToFit="1"/>
      <protection locked="0"/>
    </xf>
    <xf numFmtId="0" fontId="8" fillId="4" borderId="65" xfId="0" applyFont="1" applyFill="1" applyBorder="1" applyAlignment="1" applyProtection="1">
      <alignment horizontal="center" vertical="center" shrinkToFit="1"/>
      <protection locked="0"/>
    </xf>
    <xf numFmtId="0" fontId="8" fillId="4" borderId="26" xfId="0" applyFont="1" applyFill="1" applyBorder="1" applyAlignment="1" applyProtection="1">
      <alignment horizontal="center" vertical="center" shrinkToFit="1"/>
      <protection locked="0"/>
    </xf>
    <xf numFmtId="0" fontId="8" fillId="4" borderId="14" xfId="0" applyFont="1" applyFill="1" applyBorder="1" applyAlignment="1" applyProtection="1">
      <alignment horizontal="center" vertical="center" shrinkToFit="1"/>
      <protection locked="0"/>
    </xf>
    <xf numFmtId="0" fontId="8" fillId="0" borderId="72" xfId="0" applyFont="1" applyBorder="1" applyAlignment="1" applyProtection="1">
      <alignment horizontal="center" vertical="center"/>
    </xf>
    <xf numFmtId="0" fontId="8" fillId="0" borderId="73" xfId="0" applyFont="1" applyBorder="1" applyAlignment="1" applyProtection="1">
      <alignment horizontal="center" vertical="center"/>
    </xf>
    <xf numFmtId="0" fontId="8" fillId="0" borderId="74" xfId="0" applyFont="1" applyBorder="1" applyAlignment="1" applyProtection="1">
      <alignment horizontal="center" vertical="center"/>
    </xf>
    <xf numFmtId="0" fontId="8" fillId="0" borderId="8" xfId="0" applyFont="1" applyBorder="1" applyAlignment="1" applyProtection="1">
      <alignment horizontal="center" vertical="center" wrapText="1"/>
    </xf>
    <xf numFmtId="0" fontId="8" fillId="0" borderId="5" xfId="0" applyFont="1" applyBorder="1" applyAlignment="1" applyProtection="1">
      <alignment horizontal="center" vertical="center" wrapText="1"/>
    </xf>
    <xf numFmtId="0" fontId="8" fillId="0" borderId="33" xfId="0" applyFont="1" applyBorder="1" applyAlignment="1" applyProtection="1">
      <alignment horizontal="center" vertical="center" wrapText="1"/>
    </xf>
    <xf numFmtId="0" fontId="8" fillId="0" borderId="15"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2" xfId="0" applyFont="1" applyBorder="1" applyAlignment="1" applyProtection="1">
      <alignment horizontal="center" vertical="center" wrapText="1"/>
    </xf>
    <xf numFmtId="0" fontId="8" fillId="0" borderId="22" xfId="0" applyFont="1" applyBorder="1" applyAlignment="1" applyProtection="1">
      <alignment horizontal="center" vertical="center" wrapText="1"/>
    </xf>
    <xf numFmtId="0" fontId="8" fillId="0" borderId="17"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5" fillId="0" borderId="44" xfId="0" applyFont="1" applyBorder="1" applyAlignment="1" applyProtection="1">
      <alignment horizontal="center" vertical="center" wrapText="1"/>
    </xf>
    <xf numFmtId="0" fontId="5" fillId="0" borderId="39" xfId="0" applyFont="1" applyBorder="1" applyAlignment="1" applyProtection="1">
      <alignment horizontal="center" vertical="center" wrapText="1"/>
    </xf>
    <xf numFmtId="0" fontId="5" fillId="0" borderId="43" xfId="0" applyFont="1" applyBorder="1" applyAlignment="1" applyProtection="1">
      <alignment horizontal="center" vertical="center" wrapText="1"/>
    </xf>
    <xf numFmtId="0" fontId="8" fillId="0" borderId="4" xfId="0" applyFont="1" applyBorder="1" applyAlignment="1" applyProtection="1">
      <alignment horizontal="center" vertical="center" wrapText="1"/>
    </xf>
    <xf numFmtId="0" fontId="8" fillId="0" borderId="9" xfId="0" applyFont="1" applyBorder="1" applyAlignment="1" applyProtection="1">
      <alignment horizontal="center" vertical="center" wrapText="1"/>
    </xf>
    <xf numFmtId="0" fontId="8" fillId="0" borderId="16" xfId="0" applyFont="1" applyBorder="1" applyAlignment="1" applyProtection="1">
      <alignment horizontal="center" vertical="center" wrapText="1"/>
    </xf>
    <xf numFmtId="0" fontId="8" fillId="0" borderId="6" xfId="0" applyFont="1" applyBorder="1" applyAlignment="1" applyProtection="1">
      <alignment horizontal="center" vertical="center" wrapText="1"/>
    </xf>
    <xf numFmtId="0" fontId="8" fillId="0" borderId="10" xfId="0" applyFont="1" applyBorder="1" applyAlignment="1" applyProtection="1">
      <alignment horizontal="center" vertical="center" wrapText="1"/>
    </xf>
    <xf numFmtId="0" fontId="8" fillId="0" borderId="18" xfId="0" applyFont="1" applyBorder="1" applyAlignment="1" applyProtection="1">
      <alignment horizontal="center" vertical="center" wrapText="1"/>
    </xf>
    <xf numFmtId="0" fontId="5" fillId="0" borderId="8" xfId="0" applyFont="1" applyBorder="1" applyAlignment="1" applyProtection="1">
      <alignment horizontal="center" vertical="center" wrapText="1"/>
    </xf>
    <xf numFmtId="0" fontId="5" fillId="0" borderId="5" xfId="0" applyFont="1" applyBorder="1" applyAlignment="1" applyProtection="1">
      <alignment horizontal="center" vertical="center" wrapText="1"/>
    </xf>
    <xf numFmtId="0" fontId="5" fillId="0" borderId="6" xfId="0" applyFont="1" applyBorder="1" applyAlignment="1" applyProtection="1">
      <alignment horizontal="center" vertical="center" wrapText="1"/>
    </xf>
    <xf numFmtId="0" fontId="5" fillId="0" borderId="15" xfId="0" applyFont="1" applyBorder="1" applyAlignment="1" applyProtection="1">
      <alignment horizontal="center" vertical="center" wrapText="1"/>
    </xf>
    <xf numFmtId="0" fontId="5" fillId="0" borderId="0" xfId="0" applyFont="1" applyBorder="1" applyAlignment="1" applyProtection="1">
      <alignment horizontal="center" vertical="center" wrapText="1"/>
    </xf>
    <xf numFmtId="0" fontId="5" fillId="0" borderId="10" xfId="0" applyFont="1" applyBorder="1" applyAlignment="1" applyProtection="1">
      <alignment horizontal="center" vertical="center" wrapText="1"/>
    </xf>
    <xf numFmtId="0" fontId="5" fillId="0" borderId="22" xfId="0" applyFont="1" applyBorder="1" applyAlignment="1" applyProtection="1">
      <alignment horizontal="center" vertical="center" wrapText="1"/>
    </xf>
    <xf numFmtId="0" fontId="5" fillId="0" borderId="17" xfId="0" applyFont="1" applyBorder="1" applyAlignment="1" applyProtection="1">
      <alignment horizontal="center" vertical="center" wrapText="1"/>
    </xf>
    <xf numFmtId="0" fontId="5" fillId="0" borderId="18" xfId="0" applyFont="1" applyBorder="1" applyAlignment="1" applyProtection="1">
      <alignment horizontal="center" vertical="center" wrapText="1"/>
    </xf>
    <xf numFmtId="0" fontId="8" fillId="0" borderId="8" xfId="0" quotePrefix="1" applyFont="1" applyBorder="1" applyAlignment="1" applyProtection="1">
      <alignment horizontal="center" vertical="center"/>
    </xf>
    <xf numFmtId="0" fontId="8" fillId="0" borderId="5" xfId="0" applyFont="1" applyBorder="1" applyAlignment="1" applyProtection="1">
      <alignment horizontal="center" vertical="center"/>
    </xf>
    <xf numFmtId="0" fontId="8" fillId="0" borderId="6" xfId="0" applyFont="1" applyBorder="1" applyAlignment="1" applyProtection="1">
      <alignment horizontal="center" vertical="center"/>
    </xf>
    <xf numFmtId="0" fontId="15" fillId="3" borderId="8" xfId="0" applyFont="1" applyFill="1" applyBorder="1" applyAlignment="1" applyProtection="1">
      <alignment horizontal="center" vertical="center" wrapText="1"/>
    </xf>
    <xf numFmtId="0" fontId="15" fillId="3" borderId="33" xfId="0" applyFont="1" applyFill="1" applyBorder="1" applyAlignment="1" applyProtection="1">
      <alignment horizontal="center" vertical="center" wrapText="1"/>
    </xf>
    <xf numFmtId="0" fontId="15" fillId="3" borderId="15" xfId="0" applyFont="1" applyFill="1" applyBorder="1" applyAlignment="1" applyProtection="1">
      <alignment horizontal="center" vertical="center" wrapText="1"/>
    </xf>
    <xf numFmtId="0" fontId="15" fillId="3" borderId="32" xfId="0" applyFont="1" applyFill="1" applyBorder="1" applyAlignment="1" applyProtection="1">
      <alignment horizontal="center" vertical="center" wrapText="1"/>
    </xf>
    <xf numFmtId="0" fontId="15" fillId="3" borderId="22" xfId="0" applyFont="1" applyFill="1" applyBorder="1" applyAlignment="1" applyProtection="1">
      <alignment horizontal="center" vertical="center" wrapText="1"/>
    </xf>
    <xf numFmtId="0" fontId="15" fillId="3" borderId="31" xfId="0" applyFont="1" applyFill="1" applyBorder="1" applyAlignment="1" applyProtection="1">
      <alignment horizontal="center" vertical="center" wrapText="1"/>
    </xf>
    <xf numFmtId="0" fontId="15" fillId="3" borderId="4" xfId="0" applyFont="1" applyFill="1" applyBorder="1" applyAlignment="1" applyProtection="1">
      <alignment horizontal="center" vertical="center" wrapText="1"/>
    </xf>
    <xf numFmtId="0" fontId="15" fillId="3" borderId="6" xfId="0" applyFont="1" applyFill="1" applyBorder="1" applyAlignment="1" applyProtection="1">
      <alignment horizontal="center" vertical="center" wrapText="1"/>
    </xf>
    <xf numFmtId="0" fontId="15" fillId="3" borderId="9" xfId="0" applyFont="1" applyFill="1" applyBorder="1" applyAlignment="1" applyProtection="1">
      <alignment horizontal="center" vertical="center" wrapText="1"/>
    </xf>
    <xf numFmtId="0" fontId="15" fillId="3" borderId="10" xfId="0" applyFont="1" applyFill="1" applyBorder="1" applyAlignment="1" applyProtection="1">
      <alignment horizontal="center" vertical="center" wrapText="1"/>
    </xf>
    <xf numFmtId="0" fontId="15" fillId="3" borderId="16" xfId="0" applyFont="1" applyFill="1" applyBorder="1" applyAlignment="1" applyProtection="1">
      <alignment horizontal="center" vertical="center" wrapText="1"/>
    </xf>
    <xf numFmtId="0" fontId="15" fillId="3" borderId="18" xfId="0" applyFont="1" applyFill="1" applyBorder="1" applyAlignment="1" applyProtection="1">
      <alignment horizontal="center" vertical="center" wrapText="1"/>
    </xf>
    <xf numFmtId="0" fontId="8" fillId="0" borderId="28" xfId="0" applyFont="1" applyBorder="1" applyAlignment="1" applyProtection="1">
      <alignment horizontal="center" vertical="center"/>
    </xf>
    <xf numFmtId="0" fontId="8" fillId="0" borderId="26" xfId="0" applyFont="1" applyBorder="1" applyAlignment="1" applyProtection="1">
      <alignment horizontal="center" vertical="center"/>
    </xf>
    <xf numFmtId="0" fontId="8" fillId="0" borderId="27" xfId="0" applyFont="1" applyBorder="1" applyAlignment="1" applyProtection="1">
      <alignment horizontal="center" vertical="center"/>
    </xf>
    <xf numFmtId="0" fontId="8" fillId="3" borderId="28" xfId="0" applyFont="1" applyFill="1" applyBorder="1" applyAlignment="1" applyProtection="1">
      <alignment horizontal="center" vertical="center"/>
    </xf>
    <xf numFmtId="0" fontId="8" fillId="3" borderId="26" xfId="0" applyFont="1" applyFill="1" applyBorder="1" applyAlignment="1" applyProtection="1">
      <alignment horizontal="center" vertical="center"/>
    </xf>
    <xf numFmtId="0" fontId="8" fillId="3" borderId="27" xfId="0" applyFont="1" applyFill="1" applyBorder="1" applyAlignment="1" applyProtection="1">
      <alignment horizontal="center" vertical="center"/>
    </xf>
    <xf numFmtId="0" fontId="8" fillId="5" borderId="4" xfId="0" applyFont="1" applyFill="1" applyBorder="1" applyAlignment="1" applyProtection="1">
      <alignment horizontal="center" vertical="center" wrapText="1"/>
      <protection locked="0"/>
    </xf>
    <xf numFmtId="0" fontId="8" fillId="5" borderId="5" xfId="0" applyFont="1" applyFill="1" applyBorder="1" applyAlignment="1" applyProtection="1">
      <alignment horizontal="center" vertical="center" wrapText="1"/>
      <protection locked="0"/>
    </xf>
    <xf numFmtId="0" fontId="8" fillId="5" borderId="6" xfId="0" applyFont="1" applyFill="1" applyBorder="1" applyAlignment="1" applyProtection="1">
      <alignment horizontal="center" vertical="center" wrapText="1"/>
      <protection locked="0"/>
    </xf>
    <xf numFmtId="0" fontId="8" fillId="5" borderId="9" xfId="0" applyFont="1" applyFill="1" applyBorder="1" applyAlignment="1" applyProtection="1">
      <alignment horizontal="center" vertical="center" wrapText="1"/>
      <protection locked="0"/>
    </xf>
    <xf numFmtId="0" fontId="8" fillId="5" borderId="0" xfId="0" applyFont="1" applyFill="1" applyBorder="1" applyAlignment="1" applyProtection="1">
      <alignment horizontal="center" vertical="center" wrapText="1"/>
      <protection locked="0"/>
    </xf>
    <xf numFmtId="0" fontId="8" fillId="5" borderId="10" xfId="0" applyFont="1" applyFill="1" applyBorder="1" applyAlignment="1" applyProtection="1">
      <alignment horizontal="center" vertical="center" wrapText="1"/>
      <protection locked="0"/>
    </xf>
    <xf numFmtId="0" fontId="4" fillId="0" borderId="54" xfId="0" applyFont="1" applyFill="1" applyBorder="1" applyAlignment="1" applyProtection="1">
      <alignment horizontal="center" vertical="center" wrapText="1"/>
    </xf>
    <xf numFmtId="0" fontId="4" fillId="0" borderId="55" xfId="0" applyFont="1" applyFill="1" applyBorder="1" applyAlignment="1" applyProtection="1">
      <alignment horizontal="center" vertical="center" wrapText="1"/>
    </xf>
    <xf numFmtId="0" fontId="4" fillId="0" borderId="56" xfId="0" applyFont="1" applyFill="1" applyBorder="1" applyAlignment="1" applyProtection="1">
      <alignment horizontal="center" vertical="center" wrapText="1"/>
    </xf>
    <xf numFmtId="178" fontId="8" fillId="3" borderId="87" xfId="0" applyNumberFormat="1" applyFont="1" applyFill="1" applyBorder="1" applyAlignment="1" applyProtection="1">
      <alignment horizontal="center" vertical="center" wrapText="1"/>
    </xf>
    <xf numFmtId="178" fontId="8" fillId="3" borderId="82" xfId="0" applyNumberFormat="1" applyFont="1" applyFill="1" applyBorder="1" applyAlignment="1" applyProtection="1">
      <alignment horizontal="center" vertical="center" wrapText="1"/>
    </xf>
    <xf numFmtId="0" fontId="8" fillId="0" borderId="71" xfId="0" applyFont="1" applyBorder="1" applyAlignment="1" applyProtection="1">
      <alignment horizontal="center" vertical="center"/>
    </xf>
    <xf numFmtId="1" fontId="8" fillId="3" borderId="110" xfId="0" applyNumberFormat="1" applyFont="1" applyFill="1" applyBorder="1" applyAlignment="1" applyProtection="1">
      <alignment horizontal="center" vertical="center" wrapText="1"/>
    </xf>
    <xf numFmtId="1" fontId="8" fillId="3" borderId="111" xfId="0" applyNumberFormat="1" applyFont="1" applyFill="1" applyBorder="1" applyAlignment="1" applyProtection="1">
      <alignment horizontal="center" vertical="center" wrapText="1"/>
    </xf>
    <xf numFmtId="1" fontId="8" fillId="3" borderId="112" xfId="0" applyNumberFormat="1" applyFont="1" applyFill="1" applyBorder="1" applyAlignment="1" applyProtection="1">
      <alignment horizontal="center" vertical="center" wrapText="1"/>
    </xf>
    <xf numFmtId="1" fontId="8" fillId="3" borderId="113" xfId="0" applyNumberFormat="1" applyFont="1" applyFill="1" applyBorder="1" applyAlignment="1" applyProtection="1">
      <alignment horizontal="center" vertical="center" wrapText="1"/>
    </xf>
    <xf numFmtId="0" fontId="8" fillId="2" borderId="37" xfId="0" applyFont="1" applyFill="1" applyBorder="1" applyAlignment="1" applyProtection="1">
      <alignment horizontal="center" vertical="center" shrinkToFit="1"/>
      <protection locked="0"/>
    </xf>
    <xf numFmtId="0" fontId="8" fillId="2" borderId="35" xfId="0" applyFont="1" applyFill="1" applyBorder="1" applyAlignment="1" applyProtection="1">
      <alignment horizontal="center" vertical="center" shrinkToFit="1"/>
      <protection locked="0"/>
    </xf>
    <xf numFmtId="0" fontId="8" fillId="2" borderId="36" xfId="0" applyFont="1" applyFill="1" applyBorder="1" applyAlignment="1" applyProtection="1">
      <alignment horizontal="center" vertical="center" shrinkToFit="1"/>
      <protection locked="0"/>
    </xf>
    <xf numFmtId="0" fontId="8" fillId="2" borderId="15"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2" xfId="0" applyFont="1" applyFill="1" applyBorder="1" applyAlignment="1" applyProtection="1">
      <alignment horizontal="center" vertical="center" shrinkToFit="1"/>
      <protection locked="0"/>
    </xf>
    <xf numFmtId="0" fontId="8" fillId="2" borderId="41"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24" xfId="0" applyFont="1" applyFill="1" applyBorder="1" applyAlignment="1" applyProtection="1">
      <alignment horizontal="center" vertical="center" shrinkToFit="1"/>
      <protection locked="0"/>
    </xf>
    <xf numFmtId="0" fontId="8" fillId="0" borderId="78" xfId="0" applyFont="1" applyBorder="1" applyAlignment="1" applyProtection="1">
      <alignment horizontal="center" vertical="center"/>
    </xf>
    <xf numFmtId="1" fontId="8" fillId="3" borderId="106" xfId="0" applyNumberFormat="1" applyFont="1" applyFill="1" applyBorder="1" applyAlignment="1" applyProtection="1">
      <alignment horizontal="center" vertical="center" wrapText="1"/>
    </xf>
    <xf numFmtId="1" fontId="8" fillId="3" borderId="107" xfId="0" applyNumberFormat="1" applyFont="1" applyFill="1" applyBorder="1" applyAlignment="1" applyProtection="1">
      <alignment horizontal="center" vertical="center" wrapText="1"/>
    </xf>
    <xf numFmtId="1" fontId="8" fillId="3" borderId="108" xfId="0" applyNumberFormat="1" applyFont="1" applyFill="1" applyBorder="1" applyAlignment="1" applyProtection="1">
      <alignment horizontal="center" vertical="center" wrapText="1"/>
    </xf>
    <xf numFmtId="1" fontId="8" fillId="3" borderId="109" xfId="0" applyNumberFormat="1" applyFont="1" applyFill="1" applyBorder="1" applyAlignment="1" applyProtection="1">
      <alignment horizontal="center" vertical="center" wrapText="1"/>
    </xf>
    <xf numFmtId="0" fontId="8" fillId="2" borderId="8" xfId="0" applyFont="1" applyFill="1" applyBorder="1" applyAlignment="1" applyProtection="1">
      <alignment horizontal="center" vertical="center"/>
      <protection locked="0"/>
    </xf>
    <xf numFmtId="0" fontId="8" fillId="2" borderId="5" xfId="0" applyFont="1" applyFill="1" applyBorder="1" applyAlignment="1" applyProtection="1">
      <alignment horizontal="center" vertical="center"/>
      <protection locked="0"/>
    </xf>
    <xf numFmtId="0" fontId="8" fillId="2" borderId="33" xfId="0" applyFont="1" applyFill="1" applyBorder="1" applyAlignment="1" applyProtection="1">
      <alignment horizontal="center" vertical="center"/>
      <protection locked="0"/>
    </xf>
    <xf numFmtId="0" fontId="8" fillId="2" borderId="15" xfId="0" applyFont="1" applyFill="1" applyBorder="1" applyAlignment="1" applyProtection="1">
      <alignment horizontal="center" vertical="center"/>
      <protection locked="0"/>
    </xf>
    <xf numFmtId="0" fontId="8" fillId="2" borderId="0" xfId="0" applyFont="1" applyFill="1" applyBorder="1" applyAlignment="1" applyProtection="1">
      <alignment horizontal="center" vertical="center"/>
      <protection locked="0"/>
    </xf>
    <xf numFmtId="0" fontId="8" fillId="2" borderId="32" xfId="0" applyFont="1" applyFill="1" applyBorder="1" applyAlignment="1" applyProtection="1">
      <alignment horizontal="center" vertical="center"/>
      <protection locked="0"/>
    </xf>
    <xf numFmtId="0" fontId="8" fillId="2" borderId="41" xfId="0" applyFont="1" applyFill="1" applyBorder="1" applyAlignment="1" applyProtection="1">
      <alignment horizontal="center" vertical="center"/>
      <protection locked="0"/>
    </xf>
    <xf numFmtId="0" fontId="8" fillId="2" borderId="29" xfId="0" applyFont="1" applyFill="1" applyBorder="1" applyAlignment="1" applyProtection="1">
      <alignment horizontal="center" vertical="center"/>
      <protection locked="0"/>
    </xf>
    <xf numFmtId="0" fontId="8" fillId="2" borderId="24" xfId="0" applyFont="1" applyFill="1" applyBorder="1" applyAlignment="1" applyProtection="1">
      <alignment horizontal="center" vertical="center"/>
      <protection locked="0"/>
    </xf>
    <xf numFmtId="0" fontId="8" fillId="2" borderId="37" xfId="0" applyFont="1" applyFill="1" applyBorder="1" applyAlignment="1" applyProtection="1">
      <alignment horizontal="center" vertical="center"/>
      <protection locked="0"/>
    </xf>
    <xf numFmtId="0" fontId="8" fillId="2" borderId="35" xfId="0" applyFont="1" applyFill="1" applyBorder="1" applyAlignment="1" applyProtection="1">
      <alignment horizontal="center" vertical="center"/>
      <protection locked="0"/>
    </xf>
    <xf numFmtId="0" fontId="8" fillId="2" borderId="36" xfId="0" applyFont="1" applyFill="1" applyBorder="1" applyAlignment="1" applyProtection="1">
      <alignment horizontal="center" vertical="center"/>
      <protection locked="0"/>
    </xf>
    <xf numFmtId="0" fontId="8" fillId="5" borderId="37" xfId="0" applyFont="1" applyFill="1" applyBorder="1" applyAlignment="1" applyProtection="1">
      <alignment horizontal="left" vertical="center" wrapText="1"/>
      <protection locked="0"/>
    </xf>
    <xf numFmtId="0" fontId="8" fillId="5" borderId="35" xfId="0" applyFont="1" applyFill="1" applyBorder="1" applyAlignment="1" applyProtection="1">
      <alignment horizontal="left" vertical="center" wrapText="1"/>
      <protection locked="0"/>
    </xf>
    <xf numFmtId="0" fontId="8" fillId="5" borderId="38" xfId="0" applyFont="1" applyFill="1" applyBorder="1" applyAlignment="1" applyProtection="1">
      <alignment horizontal="left" vertical="center" wrapText="1"/>
      <protection locked="0"/>
    </xf>
    <xf numFmtId="0" fontId="8" fillId="2" borderId="40" xfId="0" applyFont="1" applyFill="1" applyBorder="1" applyAlignment="1" applyProtection="1">
      <alignment horizontal="center" vertical="center" wrapText="1"/>
      <protection locked="0"/>
    </xf>
    <xf numFmtId="0" fontId="8" fillId="4" borderId="23"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shrinkToFit="1"/>
      <protection locked="0"/>
    </xf>
    <xf numFmtId="0" fontId="8" fillId="5" borderId="34" xfId="0" applyFont="1" applyFill="1" applyBorder="1" applyAlignment="1" applyProtection="1">
      <alignment horizontal="center" vertical="center" wrapText="1"/>
      <protection locked="0"/>
    </xf>
    <xf numFmtId="0" fontId="8" fillId="5" borderId="35" xfId="0" applyFont="1" applyFill="1" applyBorder="1" applyAlignment="1" applyProtection="1">
      <alignment horizontal="center" vertical="center" wrapText="1"/>
      <protection locked="0"/>
    </xf>
    <xf numFmtId="0" fontId="8" fillId="5" borderId="38" xfId="0" applyFont="1" applyFill="1" applyBorder="1" applyAlignment="1" applyProtection="1">
      <alignment horizontal="center" vertical="center" wrapText="1"/>
      <protection locked="0"/>
    </xf>
    <xf numFmtId="0" fontId="8" fillId="5" borderId="25" xfId="0" applyFont="1" applyFill="1" applyBorder="1" applyAlignment="1" applyProtection="1">
      <alignment horizontal="center" vertical="center" wrapText="1"/>
      <protection locked="0"/>
    </xf>
    <xf numFmtId="0" fontId="8" fillId="5" borderId="29" xfId="0" applyFont="1" applyFill="1" applyBorder="1" applyAlignment="1" applyProtection="1">
      <alignment horizontal="center" vertical="center" wrapText="1"/>
      <protection locked="0"/>
    </xf>
    <xf numFmtId="0" fontId="8" fillId="5" borderId="42" xfId="0" applyFont="1" applyFill="1" applyBorder="1" applyAlignment="1" applyProtection="1">
      <alignment horizontal="center" vertical="center" wrapText="1"/>
      <protection locked="0"/>
    </xf>
    <xf numFmtId="0" fontId="4" fillId="0" borderId="88" xfId="0" applyFont="1" applyFill="1" applyBorder="1" applyAlignment="1" applyProtection="1">
      <alignment horizontal="center" vertical="center" wrapText="1"/>
    </xf>
    <xf numFmtId="0" fontId="4" fillId="0" borderId="89" xfId="0" applyFont="1" applyFill="1" applyBorder="1" applyAlignment="1" applyProtection="1">
      <alignment horizontal="center" vertical="center" wrapText="1"/>
    </xf>
    <xf numFmtId="0" fontId="4" fillId="0" borderId="90" xfId="0" applyFont="1" applyFill="1" applyBorder="1" applyAlignment="1" applyProtection="1">
      <alignment horizontal="center" vertical="center" wrapText="1"/>
    </xf>
    <xf numFmtId="178" fontId="1" fillId="0" borderId="58" xfId="0" applyNumberFormat="1" applyFont="1" applyFill="1" applyBorder="1" applyAlignment="1">
      <alignment horizontal="left" vertical="center" shrinkToFit="1"/>
    </xf>
    <xf numFmtId="0" fontId="1" fillId="0" borderId="58" xfId="0" applyFont="1" applyFill="1" applyBorder="1" applyAlignment="1">
      <alignment horizontal="left" vertical="center" shrinkToFit="1"/>
    </xf>
    <xf numFmtId="0" fontId="1" fillId="0" borderId="59" xfId="0" applyFont="1" applyFill="1" applyBorder="1" applyAlignment="1">
      <alignment horizontal="left" vertical="center" shrinkToFit="1"/>
    </xf>
    <xf numFmtId="0" fontId="1" fillId="0" borderId="5" xfId="0" applyFont="1" applyFill="1" applyBorder="1" applyAlignment="1" applyProtection="1">
      <alignment horizontal="center" vertical="center" wrapText="1"/>
    </xf>
    <xf numFmtId="0" fontId="1" fillId="0" borderId="33" xfId="0" applyFont="1" applyFill="1" applyBorder="1" applyAlignment="1" applyProtection="1">
      <alignment horizontal="center" vertical="center" wrapText="1"/>
    </xf>
    <xf numFmtId="0" fontId="1" fillId="0" borderId="0" xfId="0" applyFont="1" applyFill="1" applyBorder="1" applyAlignment="1" applyProtection="1">
      <alignment horizontal="center" vertical="center" wrapText="1"/>
    </xf>
    <xf numFmtId="0" fontId="1" fillId="0" borderId="32" xfId="0" applyFont="1" applyFill="1" applyBorder="1" applyAlignment="1" applyProtection="1">
      <alignment horizontal="center" vertical="center" wrapText="1"/>
    </xf>
    <xf numFmtId="0" fontId="1" fillId="0" borderId="29" xfId="0" applyFont="1" applyFill="1" applyBorder="1" applyAlignment="1" applyProtection="1">
      <alignment horizontal="center" vertical="center" wrapText="1"/>
    </xf>
    <xf numFmtId="0" fontId="1" fillId="0" borderId="24" xfId="0" applyFont="1" applyFill="1" applyBorder="1" applyAlignment="1" applyProtection="1">
      <alignment horizontal="center" vertical="center" wrapText="1"/>
    </xf>
    <xf numFmtId="178" fontId="1" fillId="3" borderId="128" xfId="0" applyNumberFormat="1" applyFont="1" applyFill="1" applyBorder="1" applyAlignment="1" applyProtection="1">
      <alignment horizontal="center" vertical="center" wrapText="1"/>
    </xf>
    <xf numFmtId="178" fontId="1" fillId="3" borderId="129" xfId="0" applyNumberFormat="1" applyFont="1" applyFill="1" applyBorder="1" applyAlignment="1" applyProtection="1">
      <alignment horizontal="center" vertical="center" wrapText="1"/>
    </xf>
    <xf numFmtId="0" fontId="8" fillId="5" borderId="37" xfId="0" applyFont="1" applyFill="1" applyBorder="1" applyAlignment="1" applyProtection="1">
      <alignment horizontal="center" vertical="center" wrapText="1"/>
      <protection locked="0"/>
    </xf>
    <xf numFmtId="0" fontId="8" fillId="5" borderId="15" xfId="0" applyFont="1" applyFill="1" applyBorder="1" applyAlignment="1" applyProtection="1">
      <alignment horizontal="center" vertical="center" wrapText="1"/>
      <protection locked="0"/>
    </xf>
    <xf numFmtId="0" fontId="8" fillId="5" borderId="41" xfId="0" applyFont="1" applyFill="1" applyBorder="1" applyAlignment="1" applyProtection="1">
      <alignment horizontal="center" vertical="center" wrapText="1"/>
      <protection locked="0"/>
    </xf>
    <xf numFmtId="0" fontId="8" fillId="5" borderId="22" xfId="0" applyFont="1" applyFill="1" applyBorder="1" applyAlignment="1" applyProtection="1">
      <alignment horizontal="center" vertical="center" wrapText="1"/>
      <protection locked="0"/>
    </xf>
    <xf numFmtId="0" fontId="8" fillId="5" borderId="17" xfId="0" applyFont="1" applyFill="1" applyBorder="1" applyAlignment="1" applyProtection="1">
      <alignment horizontal="center" vertical="center" wrapText="1"/>
      <protection locked="0"/>
    </xf>
    <xf numFmtId="0" fontId="8" fillId="5" borderId="18" xfId="0" applyFont="1" applyFill="1" applyBorder="1" applyAlignment="1" applyProtection="1">
      <alignment horizontal="center" vertical="center" wrapText="1"/>
      <protection locked="0"/>
    </xf>
    <xf numFmtId="0" fontId="13" fillId="0" borderId="51" xfId="0" applyFont="1" applyFill="1" applyBorder="1" applyAlignment="1" applyProtection="1">
      <alignment horizontal="center" vertical="center" wrapText="1"/>
    </xf>
    <xf numFmtId="0" fontId="13" fillId="0" borderId="52" xfId="0" applyFont="1" applyFill="1" applyBorder="1" applyAlignment="1" applyProtection="1">
      <alignment horizontal="center" vertical="center" wrapText="1"/>
    </xf>
    <xf numFmtId="0" fontId="13" fillId="0" borderId="53" xfId="0" applyFont="1" applyFill="1" applyBorder="1" applyAlignment="1" applyProtection="1">
      <alignment horizontal="center" vertical="center" wrapText="1"/>
    </xf>
    <xf numFmtId="178" fontId="1" fillId="0" borderId="55" xfId="0" applyNumberFormat="1" applyFont="1" applyFill="1" applyBorder="1" applyAlignment="1">
      <alignment horizontal="left" vertical="center" shrinkToFit="1"/>
    </xf>
    <xf numFmtId="0" fontId="1" fillId="0" borderId="55" xfId="0" applyFont="1" applyFill="1" applyBorder="1" applyAlignment="1">
      <alignment horizontal="left" vertical="center" shrinkToFit="1"/>
    </xf>
    <xf numFmtId="0" fontId="1" fillId="0" borderId="56" xfId="0" applyFont="1" applyFill="1" applyBorder="1" applyAlignment="1">
      <alignment horizontal="left" vertical="center" shrinkToFit="1"/>
    </xf>
    <xf numFmtId="0" fontId="1" fillId="0" borderId="103" xfId="0" applyFont="1" applyBorder="1" applyAlignment="1" applyProtection="1">
      <alignment horizontal="center" vertical="center" wrapText="1"/>
    </xf>
    <xf numFmtId="0" fontId="1" fillId="0" borderId="104" xfId="0" applyFont="1" applyBorder="1" applyAlignment="1" applyProtection="1">
      <alignment horizontal="center" vertical="center" wrapText="1"/>
    </xf>
    <xf numFmtId="0" fontId="1" fillId="0" borderId="105" xfId="0" applyFont="1" applyBorder="1" applyAlignment="1" applyProtection="1">
      <alignment horizontal="center" vertical="center" wrapText="1"/>
    </xf>
    <xf numFmtId="0" fontId="1" fillId="0" borderId="97" xfId="0" applyFont="1" applyBorder="1" applyAlignment="1" applyProtection="1">
      <alignment horizontal="center" vertical="center" wrapText="1"/>
    </xf>
    <xf numFmtId="0" fontId="1" fillId="0" borderId="98" xfId="0" applyFont="1" applyBorder="1" applyAlignment="1" applyProtection="1">
      <alignment horizontal="center" vertical="center" wrapText="1"/>
    </xf>
    <xf numFmtId="0" fontId="1" fillId="0" borderId="99" xfId="0" applyFont="1" applyBorder="1" applyAlignment="1" applyProtection="1">
      <alignment horizontal="center" vertical="center" wrapText="1"/>
    </xf>
    <xf numFmtId="0" fontId="1" fillId="0" borderId="100" xfId="0" applyFont="1" applyBorder="1" applyAlignment="1" applyProtection="1">
      <alignment horizontal="center" vertical="center" wrapText="1"/>
    </xf>
    <xf numFmtId="0" fontId="1" fillId="0" borderId="101" xfId="0" applyFont="1" applyBorder="1" applyAlignment="1" applyProtection="1">
      <alignment horizontal="center" vertical="center" wrapText="1"/>
    </xf>
    <xf numFmtId="0" fontId="1" fillId="0" borderId="102" xfId="0" applyFont="1" applyBorder="1" applyAlignment="1" applyProtection="1">
      <alignment horizontal="center" vertical="center" wrapText="1"/>
    </xf>
    <xf numFmtId="0" fontId="1" fillId="0" borderId="29" xfId="0" applyFont="1" applyBorder="1" applyAlignment="1" applyProtection="1">
      <alignment horizontal="center" vertical="center"/>
    </xf>
    <xf numFmtId="0" fontId="1" fillId="0" borderId="42" xfId="0" applyFont="1" applyBorder="1" applyAlignment="1" applyProtection="1">
      <alignment horizontal="center" vertical="center"/>
    </xf>
    <xf numFmtId="0" fontId="1" fillId="0" borderId="26" xfId="0" applyFont="1" applyBorder="1" applyAlignment="1" applyProtection="1">
      <alignment horizontal="center" vertical="center"/>
    </xf>
    <xf numFmtId="0" fontId="1" fillId="0" borderId="27" xfId="0" applyFont="1" applyBorder="1" applyAlignment="1" applyProtection="1">
      <alignment horizontal="center" vertical="center"/>
    </xf>
    <xf numFmtId="0" fontId="1" fillId="5" borderId="45" xfId="0" applyFont="1" applyFill="1" applyBorder="1" applyAlignment="1" applyProtection="1">
      <alignment horizontal="center" vertical="center"/>
      <protection locked="0"/>
    </xf>
    <xf numFmtId="0" fontId="1" fillId="5" borderId="46" xfId="0" applyFont="1" applyFill="1" applyBorder="1" applyAlignment="1" applyProtection="1">
      <alignment horizontal="center" vertical="center"/>
      <protection locked="0"/>
    </xf>
    <xf numFmtId="178" fontId="1" fillId="3" borderId="126" xfId="0" applyNumberFormat="1" applyFont="1" applyFill="1" applyBorder="1" applyAlignment="1" applyProtection="1">
      <alignment horizontal="center" vertical="center" wrapText="1"/>
    </xf>
    <xf numFmtId="178" fontId="1" fillId="3" borderId="127" xfId="0" applyNumberFormat="1" applyFont="1" applyFill="1" applyBorder="1" applyAlignment="1" applyProtection="1">
      <alignment horizontal="center" vertical="center" wrapText="1"/>
    </xf>
    <xf numFmtId="178" fontId="1" fillId="3" borderId="94" xfId="0" applyNumberFormat="1" applyFont="1" applyFill="1" applyBorder="1" applyAlignment="1" applyProtection="1">
      <alignment horizontal="center" vertical="center" wrapText="1"/>
    </xf>
    <xf numFmtId="178" fontId="1" fillId="3" borderId="95" xfId="0" applyNumberFormat="1" applyFont="1" applyFill="1" applyBorder="1" applyAlignment="1" applyProtection="1">
      <alignment horizontal="center" vertical="center" wrapText="1"/>
    </xf>
    <xf numFmtId="178" fontId="1" fillId="3" borderId="96" xfId="0" applyNumberFormat="1" applyFont="1" applyFill="1" applyBorder="1" applyAlignment="1" applyProtection="1">
      <alignment horizontal="center" vertical="center" wrapText="1"/>
    </xf>
    <xf numFmtId="178" fontId="1" fillId="3" borderId="97" xfId="0" applyNumberFormat="1" applyFont="1" applyFill="1" applyBorder="1" applyAlignment="1" applyProtection="1">
      <alignment horizontal="center" vertical="center" wrapText="1"/>
    </xf>
    <xf numFmtId="178" fontId="1" fillId="3" borderId="98" xfId="0" applyNumberFormat="1" applyFont="1" applyFill="1" applyBorder="1" applyAlignment="1" applyProtection="1">
      <alignment horizontal="center" vertical="center" wrapText="1"/>
    </xf>
    <xf numFmtId="178" fontId="1" fillId="3" borderId="99" xfId="0" applyNumberFormat="1" applyFont="1" applyFill="1" applyBorder="1" applyAlignment="1" applyProtection="1">
      <alignment horizontal="center" vertical="center" wrapText="1"/>
    </xf>
    <xf numFmtId="178" fontId="1" fillId="3" borderId="100" xfId="0" applyNumberFormat="1" applyFont="1" applyFill="1" applyBorder="1" applyAlignment="1" applyProtection="1">
      <alignment horizontal="center" vertical="center" wrapText="1"/>
    </xf>
    <xf numFmtId="178" fontId="1" fillId="3" borderId="101" xfId="0" applyNumberFormat="1" applyFont="1" applyFill="1" applyBorder="1" applyAlignment="1" applyProtection="1">
      <alignment horizontal="center" vertical="center" wrapText="1"/>
    </xf>
    <xf numFmtId="178" fontId="1" fillId="3" borderId="102" xfId="0" applyNumberFormat="1" applyFont="1" applyFill="1" applyBorder="1" applyAlignment="1" applyProtection="1">
      <alignment horizontal="center" vertical="center" wrapText="1"/>
    </xf>
    <xf numFmtId="0" fontId="8" fillId="0" borderId="79" xfId="0" applyFont="1" applyBorder="1" applyAlignment="1" applyProtection="1">
      <alignment horizontal="center" vertical="center"/>
    </xf>
    <xf numFmtId="0" fontId="8" fillId="4" borderId="43" xfId="0" applyFont="1" applyFill="1" applyBorder="1" applyAlignment="1" applyProtection="1">
      <alignment horizontal="center" vertical="center" wrapText="1"/>
      <protection locked="0"/>
    </xf>
    <xf numFmtId="0" fontId="8" fillId="4" borderId="67" xfId="0" applyFont="1" applyFill="1" applyBorder="1" applyAlignment="1" applyProtection="1">
      <alignment horizontal="center" vertical="center" shrinkToFit="1"/>
      <protection locked="0"/>
    </xf>
    <xf numFmtId="0" fontId="8" fillId="4" borderId="45" xfId="0" applyFont="1" applyFill="1" applyBorder="1" applyAlignment="1" applyProtection="1">
      <alignment horizontal="center" vertical="center" shrinkToFit="1"/>
      <protection locked="0"/>
    </xf>
    <xf numFmtId="0" fontId="8" fillId="4" borderId="66" xfId="0" applyFont="1" applyFill="1" applyBorder="1" applyAlignment="1" applyProtection="1">
      <alignment horizontal="center" vertical="center" shrinkToFit="1"/>
      <protection locked="0"/>
    </xf>
    <xf numFmtId="0" fontId="8" fillId="5" borderId="16" xfId="0" applyFont="1" applyFill="1" applyBorder="1" applyAlignment="1" applyProtection="1">
      <alignment horizontal="center" vertical="center" wrapText="1"/>
      <protection locked="0"/>
    </xf>
    <xf numFmtId="0" fontId="1" fillId="0" borderId="26" xfId="0" applyFont="1" applyFill="1" applyBorder="1" applyAlignment="1" applyProtection="1">
      <alignment horizontal="left" vertical="center" wrapText="1"/>
    </xf>
    <xf numFmtId="0" fontId="1" fillId="0" borderId="27" xfId="0" applyFont="1" applyFill="1" applyBorder="1" applyAlignment="1" applyProtection="1">
      <alignment horizontal="left" vertical="center" wrapText="1"/>
    </xf>
    <xf numFmtId="0" fontId="18" fillId="3" borderId="12" xfId="0" applyFont="1" applyFill="1" applyBorder="1" applyAlignment="1" applyProtection="1">
      <alignment horizontal="center" vertical="center"/>
    </xf>
    <xf numFmtId="178" fontId="1" fillId="0" borderId="45" xfId="0" applyNumberFormat="1" applyFont="1" applyFill="1" applyBorder="1" applyAlignment="1">
      <alignment horizontal="left" vertical="center" wrapText="1"/>
    </xf>
    <xf numFmtId="0" fontId="1" fillId="0" borderId="45" xfId="0" applyFont="1" applyFill="1" applyBorder="1" applyAlignment="1">
      <alignment horizontal="left" vertical="center" wrapText="1"/>
    </xf>
    <xf numFmtId="0" fontId="1" fillId="0" borderId="46" xfId="0" applyFont="1" applyFill="1" applyBorder="1" applyAlignment="1">
      <alignment horizontal="left" vertical="center" wrapText="1"/>
    </xf>
    <xf numFmtId="0" fontId="1" fillId="0" borderId="15" xfId="0" applyFont="1" applyBorder="1" applyAlignment="1">
      <alignment horizontal="center" vertical="center" wrapText="1"/>
    </xf>
    <xf numFmtId="0" fontId="1" fillId="0" borderId="0"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22" xfId="0" applyFont="1" applyBorder="1" applyAlignment="1">
      <alignment horizontal="center" vertical="center" wrapText="1"/>
    </xf>
    <xf numFmtId="0" fontId="1" fillId="0" borderId="17" xfId="0" applyFont="1" applyBorder="1" applyAlignment="1">
      <alignment horizontal="center" vertical="center" wrapText="1"/>
    </xf>
    <xf numFmtId="0" fontId="1" fillId="0" borderId="18" xfId="0" applyFont="1" applyBorder="1" applyAlignment="1">
      <alignment horizontal="center" vertical="center" wrapText="1"/>
    </xf>
    <xf numFmtId="0" fontId="1" fillId="0" borderId="29" xfId="0" applyFont="1" applyBorder="1" applyAlignment="1">
      <alignment horizontal="center" vertical="center"/>
    </xf>
    <xf numFmtId="0" fontId="1" fillId="0" borderId="42" xfId="0" applyFont="1" applyBorder="1" applyAlignment="1">
      <alignment horizontal="center" vertical="center"/>
    </xf>
    <xf numFmtId="0" fontId="1" fillId="0" borderId="26" xfId="0" applyFont="1" applyBorder="1" applyAlignment="1">
      <alignment horizontal="center" vertical="center"/>
    </xf>
    <xf numFmtId="0" fontId="1" fillId="0" borderId="27" xfId="0" applyFont="1" applyBorder="1" applyAlignment="1">
      <alignment horizontal="center" vertical="center"/>
    </xf>
    <xf numFmtId="0" fontId="8" fillId="0" borderId="71" xfId="0" applyFont="1" applyBorder="1" applyAlignment="1">
      <alignment horizontal="center" vertical="center" shrinkToFit="1"/>
    </xf>
    <xf numFmtId="0" fontId="8" fillId="0" borderId="79" xfId="0" applyFont="1" applyBorder="1" applyAlignment="1">
      <alignment horizontal="center" vertical="center" shrinkToFit="1"/>
    </xf>
    <xf numFmtId="178" fontId="8" fillId="3" borderId="80" xfId="0" applyNumberFormat="1" applyFont="1" applyFill="1" applyBorder="1" applyAlignment="1">
      <alignment horizontal="center" vertical="center" wrapText="1"/>
    </xf>
    <xf numFmtId="178" fontId="8" fillId="3" borderId="86" xfId="0" applyNumberFormat="1" applyFont="1" applyFill="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1" fontId="8" fillId="3" borderId="110" xfId="0" applyNumberFormat="1" applyFont="1" applyFill="1" applyBorder="1" applyAlignment="1">
      <alignment horizontal="center" vertical="center" wrapText="1"/>
    </xf>
    <xf numFmtId="1" fontId="8" fillId="3" borderId="111" xfId="0" applyNumberFormat="1" applyFont="1" applyFill="1" applyBorder="1" applyAlignment="1">
      <alignment horizontal="center" vertical="center" wrapText="1"/>
    </xf>
    <xf numFmtId="0" fontId="4" fillId="0" borderId="88" xfId="0" applyFont="1" applyFill="1" applyBorder="1" applyAlignment="1">
      <alignment horizontal="center" vertical="center" wrapText="1"/>
    </xf>
    <xf numFmtId="0" fontId="4" fillId="0" borderId="89" xfId="0" applyFont="1" applyFill="1" applyBorder="1" applyAlignment="1">
      <alignment horizontal="center" vertical="center" wrapText="1"/>
    </xf>
    <xf numFmtId="0" fontId="4" fillId="0" borderId="90" xfId="0" applyFont="1" applyFill="1" applyBorder="1" applyAlignment="1">
      <alignment horizontal="center" vertical="center" wrapText="1"/>
    </xf>
    <xf numFmtId="0" fontId="13" fillId="0" borderId="51" xfId="0" applyFont="1" applyFill="1" applyBorder="1" applyAlignment="1">
      <alignment horizontal="center" vertical="center" wrapText="1"/>
    </xf>
    <xf numFmtId="0" fontId="13" fillId="0" borderId="52" xfId="0" applyFont="1" applyFill="1" applyBorder="1" applyAlignment="1">
      <alignment horizontal="center" vertical="center" wrapText="1"/>
    </xf>
    <xf numFmtId="0" fontId="13" fillId="0" borderId="53" xfId="0" applyFont="1" applyFill="1" applyBorder="1" applyAlignment="1">
      <alignment horizontal="center" vertical="center" wrapText="1"/>
    </xf>
    <xf numFmtId="178" fontId="8" fillId="3" borderId="87" xfId="0" applyNumberFormat="1" applyFont="1" applyFill="1" applyBorder="1" applyAlignment="1">
      <alignment horizontal="center" vertical="center" wrapText="1"/>
    </xf>
    <xf numFmtId="178" fontId="8" fillId="3" borderId="82" xfId="0" applyNumberFormat="1" applyFont="1" applyFill="1" applyBorder="1" applyAlignment="1">
      <alignment horizontal="center" vertical="center" wrapText="1"/>
    </xf>
    <xf numFmtId="1" fontId="8" fillId="3" borderId="112" xfId="0" applyNumberFormat="1" applyFont="1" applyFill="1" applyBorder="1" applyAlignment="1">
      <alignment horizontal="center" vertical="center" wrapText="1"/>
    </xf>
    <xf numFmtId="1" fontId="8" fillId="3" borderId="113" xfId="0" applyNumberFormat="1" applyFont="1" applyFill="1" applyBorder="1" applyAlignment="1">
      <alignment horizontal="center" vertical="center" wrapText="1"/>
    </xf>
    <xf numFmtId="0" fontId="4" fillId="0" borderId="57" xfId="0" applyFont="1" applyFill="1" applyBorder="1" applyAlignment="1">
      <alignment horizontal="center" vertical="center" wrapText="1"/>
    </xf>
    <xf numFmtId="0" fontId="4" fillId="0" borderId="58" xfId="0" applyFont="1" applyFill="1" applyBorder="1" applyAlignment="1">
      <alignment horizontal="center" vertical="center" wrapText="1"/>
    </xf>
    <xf numFmtId="0" fontId="4" fillId="0" borderId="59" xfId="0" applyFont="1" applyFill="1" applyBorder="1" applyAlignment="1">
      <alignment horizontal="center" vertical="center" wrapText="1"/>
    </xf>
    <xf numFmtId="178" fontId="8" fillId="3" borderId="57" xfId="0" applyNumberFormat="1" applyFont="1" applyFill="1" applyBorder="1" applyAlignment="1">
      <alignment horizontal="center" vertical="center" wrapText="1"/>
    </xf>
    <xf numFmtId="178" fontId="8" fillId="3" borderId="63" xfId="0" applyNumberFormat="1" applyFont="1" applyFill="1" applyBorder="1" applyAlignment="1">
      <alignment horizontal="center" vertical="center" wrapText="1"/>
    </xf>
    <xf numFmtId="178" fontId="8" fillId="3" borderId="64" xfId="0" applyNumberFormat="1" applyFont="1" applyFill="1" applyBorder="1" applyAlignment="1">
      <alignment horizontal="center" vertical="center" wrapText="1"/>
    </xf>
    <xf numFmtId="178" fontId="8" fillId="3" borderId="59" xfId="0" applyNumberFormat="1" applyFont="1" applyFill="1" applyBorder="1" applyAlignment="1">
      <alignment horizontal="center" vertical="center" wrapText="1"/>
    </xf>
    <xf numFmtId="0" fontId="13" fillId="0" borderId="80" xfId="0" applyFont="1" applyFill="1" applyBorder="1" applyAlignment="1">
      <alignment horizontal="center" vertical="center" wrapText="1"/>
    </xf>
    <xf numFmtId="0" fontId="13" fillId="0" borderId="81" xfId="0" applyFont="1" applyFill="1" applyBorder="1" applyAlignment="1">
      <alignment horizontal="center" vertical="center" wrapText="1"/>
    </xf>
    <xf numFmtId="0" fontId="13" fillId="0" borderId="82" xfId="0" applyFont="1" applyFill="1" applyBorder="1" applyAlignment="1">
      <alignment horizontal="center" vertical="center" wrapText="1"/>
    </xf>
    <xf numFmtId="0" fontId="5" fillId="0" borderId="103" xfId="0" applyFont="1" applyBorder="1" applyAlignment="1">
      <alignment horizontal="center" vertical="center" wrapText="1"/>
    </xf>
    <xf numFmtId="0" fontId="5" fillId="0" borderId="104" xfId="0" applyFont="1" applyBorder="1" applyAlignment="1">
      <alignment horizontal="center" vertical="center" wrapText="1"/>
    </xf>
    <xf numFmtId="0" fontId="5" fillId="0" borderId="105" xfId="0" applyFont="1" applyBorder="1" applyAlignment="1">
      <alignment horizontal="center" vertical="center" wrapText="1"/>
    </xf>
    <xf numFmtId="0" fontId="5" fillId="0" borderId="97" xfId="0" applyFont="1" applyBorder="1" applyAlignment="1">
      <alignment horizontal="center" vertical="center" wrapText="1"/>
    </xf>
    <xf numFmtId="0" fontId="5" fillId="0" borderId="98"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00" xfId="0" applyFont="1" applyBorder="1" applyAlignment="1">
      <alignment horizontal="center" vertical="center" wrapText="1"/>
    </xf>
    <xf numFmtId="0" fontId="5" fillId="0" borderId="101" xfId="0" applyFont="1" applyBorder="1" applyAlignment="1">
      <alignment horizontal="center" vertical="center" wrapText="1"/>
    </xf>
    <xf numFmtId="0" fontId="5" fillId="0" borderId="102" xfId="0" applyFont="1" applyBorder="1" applyAlignment="1">
      <alignment horizontal="center" vertical="center" wrapText="1"/>
    </xf>
    <xf numFmtId="178" fontId="5" fillId="3" borderId="94" xfId="0" applyNumberFormat="1" applyFont="1" applyFill="1" applyBorder="1" applyAlignment="1">
      <alignment horizontal="center" vertical="center" wrapText="1"/>
    </xf>
    <xf numFmtId="178" fontId="5" fillId="3" borderId="95" xfId="0" applyNumberFormat="1" applyFont="1" applyFill="1" applyBorder="1" applyAlignment="1">
      <alignment horizontal="center" vertical="center" wrapText="1"/>
    </xf>
    <xf numFmtId="178" fontId="5" fillId="3" borderId="96" xfId="0" applyNumberFormat="1" applyFont="1" applyFill="1" applyBorder="1" applyAlignment="1">
      <alignment horizontal="center" vertical="center" wrapText="1"/>
    </xf>
    <xf numFmtId="178" fontId="5" fillId="3" borderId="97" xfId="0" applyNumberFormat="1" applyFont="1" applyFill="1" applyBorder="1" applyAlignment="1">
      <alignment horizontal="center" vertical="center" wrapText="1"/>
    </xf>
    <xf numFmtId="178" fontId="5" fillId="3" borderId="98" xfId="0" applyNumberFormat="1" applyFont="1" applyFill="1" applyBorder="1" applyAlignment="1">
      <alignment horizontal="center" vertical="center" wrapText="1"/>
    </xf>
    <xf numFmtId="178" fontId="5" fillId="3" borderId="99" xfId="0" applyNumberFormat="1" applyFont="1" applyFill="1" applyBorder="1" applyAlignment="1">
      <alignment horizontal="center" vertical="center" wrapText="1"/>
    </xf>
    <xf numFmtId="178" fontId="5" fillId="3" borderId="100" xfId="0" applyNumberFormat="1" applyFont="1" applyFill="1" applyBorder="1" applyAlignment="1">
      <alignment horizontal="center" vertical="center" wrapText="1"/>
    </xf>
    <xf numFmtId="178" fontId="5" fillId="3" borderId="101" xfId="0" applyNumberFormat="1" applyFont="1" applyFill="1" applyBorder="1" applyAlignment="1">
      <alignment horizontal="center" vertical="center" wrapText="1"/>
    </xf>
    <xf numFmtId="178" fontId="5" fillId="3" borderId="102" xfId="0" applyNumberFormat="1" applyFont="1" applyFill="1" applyBorder="1" applyAlignment="1">
      <alignment horizontal="center" vertical="center" wrapText="1"/>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74" xfId="0" applyFont="1" applyBorder="1" applyAlignment="1">
      <alignment horizontal="center" vertical="center"/>
    </xf>
    <xf numFmtId="0" fontId="8" fillId="0" borderId="8" xfId="0" applyFont="1" applyBorder="1" applyAlignment="1">
      <alignment horizontal="center" vertical="center" wrapText="1"/>
    </xf>
    <xf numFmtId="0" fontId="8" fillId="0" borderId="5" xfId="0" applyFont="1" applyBorder="1" applyAlignment="1">
      <alignment horizontal="center" vertical="center" wrapText="1"/>
    </xf>
    <xf numFmtId="0" fontId="8" fillId="0" borderId="3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2" xfId="0" applyFont="1" applyBorder="1" applyAlignment="1">
      <alignment horizontal="center" vertical="center" wrapText="1"/>
    </xf>
    <xf numFmtId="0" fontId="8" fillId="0" borderId="22" xfId="0" applyFont="1" applyBorder="1" applyAlignment="1">
      <alignment horizontal="center" vertical="center" wrapText="1"/>
    </xf>
    <xf numFmtId="0" fontId="8" fillId="0" borderId="17" xfId="0" applyFont="1" applyBorder="1" applyAlignment="1">
      <alignment horizontal="center" vertical="center" wrapText="1"/>
    </xf>
    <xf numFmtId="0" fontId="8" fillId="0" borderId="31" xfId="0" applyFont="1" applyBorder="1" applyAlignment="1">
      <alignment horizontal="center" vertical="center" wrapText="1"/>
    </xf>
    <xf numFmtId="0" fontId="5" fillId="0" borderId="44" xfId="0" applyFont="1" applyBorder="1" applyAlignment="1">
      <alignment horizontal="center" vertical="center" wrapText="1"/>
    </xf>
    <xf numFmtId="0" fontId="5" fillId="0" borderId="39" xfId="0" applyFont="1" applyBorder="1" applyAlignment="1">
      <alignment horizontal="center" vertical="center" wrapText="1"/>
    </xf>
    <xf numFmtId="0" fontId="5" fillId="0" borderId="4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9" xfId="0" applyFont="1" applyBorder="1" applyAlignment="1">
      <alignment horizontal="center" vertical="center" wrapText="1"/>
    </xf>
    <xf numFmtId="0" fontId="8" fillId="0" borderId="16"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18" xfId="0" applyFont="1" applyBorder="1" applyAlignment="1">
      <alignment horizontal="center" vertical="center" wrapText="1"/>
    </xf>
    <xf numFmtId="0" fontId="5" fillId="0" borderId="8" xfId="0" applyFont="1" applyBorder="1" applyAlignment="1">
      <alignment horizontal="center" vertical="center" wrapText="1"/>
    </xf>
    <xf numFmtId="0" fontId="5" fillId="0" borderId="5" xfId="0" applyFont="1" applyBorder="1" applyAlignment="1">
      <alignment horizontal="center" vertical="center" wrapText="1"/>
    </xf>
    <xf numFmtId="0" fontId="5" fillId="0" borderId="6" xfId="0" applyFont="1" applyBorder="1" applyAlignment="1">
      <alignment horizontal="center" vertical="center" wrapText="1"/>
    </xf>
    <xf numFmtId="0" fontId="5" fillId="0" borderId="15" xfId="0" applyFont="1" applyBorder="1" applyAlignment="1">
      <alignment horizontal="center" vertical="center" wrapText="1"/>
    </xf>
    <xf numFmtId="0" fontId="5" fillId="0" borderId="0" xfId="0" applyFont="1" applyBorder="1" applyAlignment="1">
      <alignment horizontal="center" vertical="center" wrapText="1"/>
    </xf>
    <xf numFmtId="0" fontId="5" fillId="0" borderId="10" xfId="0" applyFont="1" applyBorder="1" applyAlignment="1">
      <alignment horizontal="center" vertical="center" wrapText="1"/>
    </xf>
    <xf numFmtId="0" fontId="5" fillId="0" borderId="22"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18" xfId="0" applyFont="1" applyBorder="1" applyAlignment="1">
      <alignment horizontal="center" vertical="center" wrapText="1"/>
    </xf>
    <xf numFmtId="0" fontId="8" fillId="0" borderId="78" xfId="0" applyFont="1" applyBorder="1" applyAlignment="1">
      <alignment horizontal="center" vertical="center" shrinkToFit="1"/>
    </xf>
    <xf numFmtId="0" fontId="4" fillId="0" borderId="54" xfId="0" applyFont="1" applyFill="1" applyBorder="1" applyAlignment="1">
      <alignment horizontal="center" vertical="center" wrapText="1"/>
    </xf>
    <xf numFmtId="0" fontId="4" fillId="0" borderId="55" xfId="0" applyFont="1" applyFill="1" applyBorder="1" applyAlignment="1">
      <alignment horizontal="center" vertical="center" wrapText="1"/>
    </xf>
    <xf numFmtId="0" fontId="4" fillId="0" borderId="5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5" xfId="0" applyFont="1" applyBorder="1" applyAlignment="1">
      <alignment horizontal="center" vertical="center" wrapText="1"/>
    </xf>
    <xf numFmtId="0" fontId="1" fillId="0" borderId="6" xfId="0" applyFont="1" applyBorder="1" applyAlignment="1">
      <alignment horizontal="center" vertical="center" wrapText="1"/>
    </xf>
    <xf numFmtId="0" fontId="8" fillId="0" borderId="2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3" borderId="28" xfId="0" applyFont="1" applyFill="1" applyBorder="1" applyAlignment="1">
      <alignment horizontal="center" vertical="center"/>
    </xf>
    <xf numFmtId="0" fontId="8" fillId="3" borderId="26" xfId="0" applyFont="1" applyFill="1" applyBorder="1" applyAlignment="1">
      <alignment horizontal="center" vertical="center"/>
    </xf>
    <xf numFmtId="0" fontId="8" fillId="3" borderId="27" xfId="0" applyFont="1" applyFill="1" applyBorder="1" applyAlignment="1">
      <alignment horizontal="center" vertical="center"/>
    </xf>
    <xf numFmtId="0" fontId="15" fillId="3" borderId="8" xfId="0" applyFont="1" applyFill="1" applyBorder="1" applyAlignment="1">
      <alignment horizontal="center" vertical="center" wrapText="1"/>
    </xf>
    <xf numFmtId="0" fontId="15" fillId="3" borderId="33" xfId="0" applyFont="1" applyFill="1" applyBorder="1" applyAlignment="1">
      <alignment horizontal="center" vertical="center" wrapText="1"/>
    </xf>
    <xf numFmtId="0" fontId="15" fillId="3" borderId="15" xfId="0" applyFont="1" applyFill="1" applyBorder="1" applyAlignment="1">
      <alignment horizontal="center" vertical="center" wrapText="1"/>
    </xf>
    <xf numFmtId="0" fontId="15" fillId="3" borderId="32" xfId="0" applyFont="1" applyFill="1" applyBorder="1" applyAlignment="1">
      <alignment horizontal="center" vertical="center" wrapText="1"/>
    </xf>
    <xf numFmtId="0" fontId="15" fillId="3" borderId="22" xfId="0" applyFont="1" applyFill="1" applyBorder="1" applyAlignment="1">
      <alignment horizontal="center" vertical="center" wrapText="1"/>
    </xf>
    <xf numFmtId="0" fontId="15" fillId="3" borderId="31" xfId="0" applyFont="1" applyFill="1" applyBorder="1" applyAlignment="1">
      <alignment horizontal="center" vertical="center" wrapText="1"/>
    </xf>
    <xf numFmtId="0" fontId="15" fillId="3" borderId="4" xfId="0" applyFont="1" applyFill="1" applyBorder="1" applyAlignment="1">
      <alignment horizontal="center" vertical="center" wrapText="1"/>
    </xf>
    <xf numFmtId="0" fontId="15" fillId="3" borderId="6" xfId="0" applyFont="1" applyFill="1" applyBorder="1" applyAlignment="1">
      <alignment horizontal="center" vertical="center" wrapText="1"/>
    </xf>
    <xf numFmtId="0" fontId="15" fillId="3" borderId="9"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8" xfId="0" applyFont="1" applyFill="1" applyBorder="1" applyAlignment="1">
      <alignment horizontal="center" vertical="center" wrapText="1"/>
    </xf>
    <xf numFmtId="0" fontId="9" fillId="0" borderId="0" xfId="0" applyFont="1" applyFill="1" applyAlignment="1">
      <alignment horizontal="center" vertical="center"/>
    </xf>
    <xf numFmtId="0" fontId="8" fillId="3" borderId="65" xfId="0" applyFont="1" applyFill="1" applyBorder="1" applyAlignment="1">
      <alignment horizontal="center" vertical="center"/>
    </xf>
    <xf numFmtId="0" fontId="8" fillId="3" borderId="14" xfId="0" applyFont="1" applyFill="1" applyBorder="1" applyAlignment="1">
      <alignment horizontal="center" vertical="center"/>
    </xf>
    <xf numFmtId="4" fontId="8" fillId="0" borderId="65" xfId="0" applyNumberFormat="1" applyFont="1" applyBorder="1" applyAlignment="1">
      <alignment horizontal="center" vertical="center"/>
    </xf>
    <xf numFmtId="4" fontId="8" fillId="0" borderId="14" xfId="0" applyNumberFormat="1" applyFont="1" applyBorder="1" applyAlignment="1">
      <alignment horizontal="center" vertical="center"/>
    </xf>
    <xf numFmtId="1" fontId="8" fillId="3" borderId="106" xfId="0" applyNumberFormat="1" applyFont="1" applyFill="1" applyBorder="1" applyAlignment="1">
      <alignment horizontal="center" vertical="center" wrapText="1"/>
    </xf>
    <xf numFmtId="1" fontId="8" fillId="3" borderId="107" xfId="0" applyNumberFormat="1" applyFont="1" applyFill="1" applyBorder="1" applyAlignment="1">
      <alignment horizontal="center" vertical="center" wrapText="1"/>
    </xf>
    <xf numFmtId="1" fontId="8" fillId="3" borderId="108" xfId="0" applyNumberFormat="1" applyFont="1" applyFill="1" applyBorder="1" applyAlignment="1">
      <alignment horizontal="center" vertical="center" wrapText="1"/>
    </xf>
    <xf numFmtId="1" fontId="8" fillId="3" borderId="109" xfId="0" applyNumberFormat="1" applyFont="1" applyFill="1" applyBorder="1" applyAlignment="1">
      <alignment horizontal="center" vertical="center" wrapText="1"/>
    </xf>
    <xf numFmtId="178" fontId="8" fillId="3" borderId="110" xfId="0" applyNumberFormat="1" applyFont="1" applyFill="1" applyBorder="1" applyAlignment="1">
      <alignment horizontal="center" vertical="center" wrapText="1"/>
    </xf>
    <xf numFmtId="178" fontId="8" fillId="3" borderId="111" xfId="0" applyNumberFormat="1" applyFont="1" applyFill="1" applyBorder="1" applyAlignment="1">
      <alignment horizontal="center" vertical="center" wrapText="1"/>
    </xf>
    <xf numFmtId="178" fontId="8" fillId="3" borderId="112" xfId="0" applyNumberFormat="1" applyFont="1" applyFill="1" applyBorder="1" applyAlignment="1">
      <alignment horizontal="center" vertical="center" wrapText="1"/>
    </xf>
    <xf numFmtId="178" fontId="8" fillId="3" borderId="113" xfId="0" applyNumberFormat="1" applyFont="1" applyFill="1" applyBorder="1" applyAlignment="1">
      <alignment horizontal="center" vertical="center" wrapText="1"/>
    </xf>
    <xf numFmtId="178" fontId="8" fillId="3" borderId="118" xfId="0" applyNumberFormat="1" applyFont="1" applyFill="1" applyBorder="1" applyAlignment="1">
      <alignment horizontal="center" vertical="center" wrapText="1"/>
    </xf>
    <xf numFmtId="178" fontId="8" fillId="3" borderId="119" xfId="0" applyNumberFormat="1" applyFont="1" applyFill="1" applyBorder="1" applyAlignment="1">
      <alignment horizontal="center" vertical="center" wrapText="1"/>
    </xf>
    <xf numFmtId="178" fontId="8" fillId="3" borderId="120" xfId="0" applyNumberFormat="1" applyFont="1" applyFill="1" applyBorder="1" applyAlignment="1">
      <alignment horizontal="center" vertical="center" wrapText="1"/>
    </xf>
    <xf numFmtId="178" fontId="8" fillId="3" borderId="121" xfId="0" applyNumberFormat="1" applyFont="1" applyFill="1" applyBorder="1" applyAlignment="1">
      <alignment horizontal="center" vertical="center" wrapText="1"/>
    </xf>
    <xf numFmtId="0" fontId="8" fillId="0" borderId="114" xfId="0" applyFont="1" applyBorder="1" applyAlignment="1">
      <alignment horizontal="center" vertical="center" shrinkToFit="1"/>
    </xf>
    <xf numFmtId="0" fontId="8" fillId="2" borderId="39" xfId="0" applyFont="1" applyFill="1" applyBorder="1" applyAlignment="1" applyProtection="1">
      <alignment horizontal="center" vertical="center" wrapText="1"/>
      <protection locked="0"/>
    </xf>
    <xf numFmtId="0" fontId="8" fillId="2" borderId="25" xfId="0" applyFont="1" applyFill="1" applyBorder="1" applyAlignment="1" applyProtection="1">
      <alignment horizontal="center" vertical="center" shrinkToFit="1"/>
      <protection locked="0"/>
    </xf>
    <xf numFmtId="0" fontId="8" fillId="4" borderId="29" xfId="0" applyFont="1" applyFill="1" applyBorder="1" applyAlignment="1" applyProtection="1">
      <alignment horizontal="center" vertical="center" shrinkToFit="1"/>
      <protection locked="0"/>
    </xf>
    <xf numFmtId="0" fontId="8" fillId="4" borderId="24" xfId="0" applyFont="1" applyFill="1" applyBorder="1" applyAlignment="1" applyProtection="1">
      <alignment horizontal="center" vertical="center" shrinkToFit="1"/>
      <protection locked="0"/>
    </xf>
    <xf numFmtId="0" fontId="4" fillId="0" borderId="115" xfId="0" applyFont="1" applyFill="1" applyBorder="1" applyAlignment="1">
      <alignment horizontal="center" vertical="center" wrapText="1"/>
    </xf>
    <xf numFmtId="0" fontId="4" fillId="0" borderId="116" xfId="0" applyFont="1" applyFill="1" applyBorder="1" applyAlignment="1">
      <alignment horizontal="center" vertical="center" wrapText="1"/>
    </xf>
    <xf numFmtId="0" fontId="4" fillId="0" borderId="117" xfId="0" applyFont="1" applyFill="1" applyBorder="1" applyAlignment="1">
      <alignment horizontal="center" vertical="center" wrapText="1"/>
    </xf>
    <xf numFmtId="178" fontId="8" fillId="3" borderId="106" xfId="0" applyNumberFormat="1" applyFont="1" applyFill="1" applyBorder="1" applyAlignment="1">
      <alignment horizontal="center" vertical="center" wrapText="1"/>
    </xf>
    <xf numFmtId="178" fontId="8" fillId="3" borderId="107" xfId="0" applyNumberFormat="1" applyFont="1" applyFill="1" applyBorder="1" applyAlignment="1">
      <alignment horizontal="center" vertical="center" wrapText="1"/>
    </xf>
    <xf numFmtId="178" fontId="8" fillId="3" borderId="108" xfId="0" applyNumberFormat="1" applyFont="1" applyFill="1" applyBorder="1" applyAlignment="1">
      <alignment horizontal="center" vertical="center" wrapText="1"/>
    </xf>
    <xf numFmtId="178" fontId="8" fillId="3" borderId="109" xfId="0" applyNumberFormat="1" applyFont="1" applyFill="1" applyBorder="1" applyAlignment="1">
      <alignment horizontal="center" vertical="center" wrapText="1"/>
    </xf>
    <xf numFmtId="0" fontId="23" fillId="3" borderId="72" xfId="0" applyFont="1" applyFill="1" applyBorder="1" applyAlignment="1">
      <alignment horizontal="center" vertical="center"/>
    </xf>
    <xf numFmtId="0" fontId="23" fillId="3" borderId="73" xfId="0" applyFont="1" applyFill="1" applyBorder="1" applyAlignment="1">
      <alignment horizontal="center" vertical="center"/>
    </xf>
    <xf numFmtId="0" fontId="23" fillId="3" borderId="74" xfId="0" applyFont="1" applyFill="1" applyBorder="1" applyAlignment="1">
      <alignment horizontal="center" vertical="center"/>
    </xf>
  </cellXfs>
  <cellStyles count="2">
    <cellStyle name="桁区切り" xfId="1" builtinId="6"/>
    <cellStyle name="標準" xfId="0" builtinId="0"/>
  </cellStyles>
  <dxfs count="2652">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FFCC"/>
      <color rgb="FFFFFFCC"/>
      <color rgb="FFFFFF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xdr:col>
      <xdr:colOff>381000</xdr:colOff>
      <xdr:row>3</xdr:row>
      <xdr:rowOff>85725</xdr:rowOff>
    </xdr:from>
    <xdr:to>
      <xdr:col>4</xdr:col>
      <xdr:colOff>457200</xdr:colOff>
      <xdr:row>4</xdr:row>
      <xdr:rowOff>247650</xdr:rowOff>
    </xdr:to>
    <xdr:sp macro="" textlink="">
      <xdr:nvSpPr>
        <xdr:cNvPr id="2" name="右中かっこ 1">
          <a:extLst>
            <a:ext uri="{FF2B5EF4-FFF2-40B4-BE49-F238E27FC236}">
              <a16:creationId xmlns:a16="http://schemas.microsoft.com/office/drawing/2014/main" id="{00000000-0008-0000-0500-000002000000}"/>
            </a:ext>
          </a:extLst>
        </xdr:cNvPr>
        <xdr:cNvSpPr/>
      </xdr:nvSpPr>
      <xdr:spPr>
        <a:xfrm>
          <a:off x="5229225" y="838200"/>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85725</xdr:colOff>
      <xdr:row>72</xdr:row>
      <xdr:rowOff>38100</xdr:rowOff>
    </xdr:from>
    <xdr:to>
      <xdr:col>15</xdr:col>
      <xdr:colOff>276225</xdr:colOff>
      <xdr:row>81</xdr:row>
      <xdr:rowOff>95250</xdr:rowOff>
    </xdr:to>
    <xdr:sp macro="" textlink="">
      <xdr:nvSpPr>
        <xdr:cNvPr id="3" name="正方形/長方形 2">
          <a:extLst>
            <a:ext uri="{FF2B5EF4-FFF2-40B4-BE49-F238E27FC236}">
              <a16:creationId xmlns:a16="http://schemas.microsoft.com/office/drawing/2014/main" id="{00000000-0008-0000-0500-000003000000}"/>
            </a:ext>
          </a:extLst>
        </xdr:cNvPr>
        <xdr:cNvSpPr/>
      </xdr:nvSpPr>
      <xdr:spPr>
        <a:xfrm>
          <a:off x="228600" y="1622107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1</xdr:row>
      <xdr:rowOff>231321</xdr:rowOff>
    </xdr:from>
    <xdr:to>
      <xdr:col>3</xdr:col>
      <xdr:colOff>251279</xdr:colOff>
      <xdr:row>3</xdr:row>
      <xdr:rowOff>57150</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0" y="489857"/>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546100" y="14135100"/>
          <a:ext cx="17576800" cy="46228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419100</xdr:colOff>
      <xdr:row>42</xdr:row>
      <xdr:rowOff>266700</xdr:rowOff>
    </xdr:from>
    <xdr:to>
      <xdr:col>22</xdr:col>
      <xdr:colOff>3467100</xdr:colOff>
      <xdr:row>56</xdr:row>
      <xdr:rowOff>266700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542925" y="13544550"/>
          <a:ext cx="17573625" cy="4533900"/>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年度介護報酬改定に関する</a:t>
          </a:r>
          <a:r>
            <a:rPr kumimoji="1" lang="en-US" altLang="ja-JP" sz="1600">
              <a:solidFill>
                <a:sysClr val="windowText" lastClr="000000"/>
              </a:solidFill>
              <a:latin typeface="+mn-ea"/>
              <a:ea typeface="+mn-ea"/>
            </a:rPr>
            <a:t>Q&amp;A</a:t>
          </a:r>
          <a:r>
            <a:rPr kumimoji="1" lang="ja-JP" altLang="en-US" sz="1600">
              <a:solidFill>
                <a:sysClr val="windowText" lastClr="000000"/>
              </a:solidFill>
              <a:latin typeface="+mn-ea"/>
              <a:ea typeface="+mn-ea"/>
            </a:rPr>
            <a:t>（</a:t>
          </a:r>
          <a:r>
            <a:rPr kumimoji="1" lang="en-US" altLang="ja-JP" sz="1600">
              <a:solidFill>
                <a:sysClr val="windowText" lastClr="000000"/>
              </a:solidFill>
              <a:latin typeface="+mn-ea"/>
              <a:ea typeface="+mn-ea"/>
            </a:rPr>
            <a:t>Vol.1</a:t>
          </a:r>
          <a:r>
            <a:rPr kumimoji="1" lang="ja-JP" altLang="en-US" sz="1600">
              <a:solidFill>
                <a:sysClr val="windowText" lastClr="000000"/>
              </a:solidFill>
              <a:latin typeface="+mn-ea"/>
              <a:ea typeface="+mn-ea"/>
            </a:rPr>
            <a:t>）（平成</a:t>
          </a:r>
          <a:r>
            <a:rPr kumimoji="1" lang="en-US" altLang="ja-JP" sz="1600">
              <a:solidFill>
                <a:sysClr val="windowText" lastClr="000000"/>
              </a:solidFill>
              <a:latin typeface="+mn-ea"/>
              <a:ea typeface="+mn-ea"/>
            </a:rPr>
            <a:t>24</a:t>
          </a:r>
          <a:r>
            <a:rPr kumimoji="1" lang="ja-JP" altLang="en-US" sz="1600">
              <a:solidFill>
                <a:sysClr val="windowText" lastClr="000000"/>
              </a:solidFill>
              <a:latin typeface="+mn-ea"/>
              <a:ea typeface="+mn-ea"/>
            </a:rPr>
            <a:t>年</a:t>
          </a:r>
          <a:r>
            <a:rPr kumimoji="1" lang="en-US" altLang="ja-JP" sz="1600">
              <a:solidFill>
                <a:sysClr val="windowText" lastClr="000000"/>
              </a:solidFill>
              <a:latin typeface="+mn-ea"/>
              <a:ea typeface="+mn-ea"/>
            </a:rPr>
            <a:t>3</a:t>
          </a:r>
          <a:r>
            <a:rPr kumimoji="1" lang="ja-JP" altLang="en-US" sz="1600">
              <a:solidFill>
                <a:sysClr val="windowText" lastClr="000000"/>
              </a:solidFill>
              <a:latin typeface="+mn-ea"/>
              <a:ea typeface="+mn-ea"/>
            </a:rPr>
            <a:t>月</a:t>
          </a:r>
          <a:r>
            <a:rPr kumimoji="1" lang="en-US" altLang="ja-JP" sz="1600">
              <a:solidFill>
                <a:sysClr val="windowText" lastClr="000000"/>
              </a:solidFill>
              <a:latin typeface="+mn-ea"/>
              <a:ea typeface="+mn-ea"/>
            </a:rPr>
            <a:t>16</a:t>
          </a:r>
          <a:r>
            <a:rPr kumimoji="1" lang="ja-JP" altLang="en-US" sz="1600">
              <a:solidFill>
                <a:sysClr val="windowText" lastClr="000000"/>
              </a:solidFill>
              <a:latin typeface="+mn-ea"/>
              <a:ea typeface="+mn-ea"/>
            </a:rPr>
            <a:t>日）</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問</a:t>
          </a:r>
          <a:r>
            <a:rPr kumimoji="1" lang="en-US" altLang="ja-JP" sz="1600">
              <a:solidFill>
                <a:sysClr val="windowText" lastClr="000000"/>
              </a:solidFill>
              <a:latin typeface="+mn-ea"/>
              <a:ea typeface="+mn-ea"/>
            </a:rPr>
            <a:t>63</a:t>
          </a:r>
          <a:r>
            <a:rPr kumimoji="1" lang="ja-JP" altLang="en-US" sz="1600">
              <a:solidFill>
                <a:sysClr val="windowText" lastClr="000000"/>
              </a:solidFill>
              <a:latin typeface="+mn-ea"/>
              <a:ea typeface="+mn-ea"/>
            </a:rPr>
            <a:t>　通所介護において、確保すべき従業者の勤務延時間数は、実労働時間しか算入できないのか。休憩時間はどのように取扱うのか。</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（答）労働基準法第</a:t>
          </a:r>
          <a:r>
            <a:rPr kumimoji="1" lang="en-US" altLang="ja-JP" sz="1600">
              <a:solidFill>
                <a:sysClr val="windowText" lastClr="000000"/>
              </a:solidFill>
              <a:latin typeface="+mn-ea"/>
              <a:ea typeface="+mn-ea"/>
            </a:rPr>
            <a:t>34 </a:t>
          </a:r>
          <a:r>
            <a:rPr kumimoji="1" lang="ja-JP" altLang="en-US" sz="1600">
              <a:solidFill>
                <a:sysClr val="windowText" lastClr="000000"/>
              </a:solidFill>
              <a:latin typeface="+mn-ea"/>
              <a:ea typeface="+mn-ea"/>
            </a:rPr>
            <a:t>条において最低限確保すべきとされている程度の休憩時間については、確保すべき勤務延時間数に含めて差し支えない。ただし、その場合においても、居宅基準第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を満たす必要があることから、介護職員全員が同一時間帯に一斉に休憩を取ることがないようにすること。また、介護職員が常時１名しか配置されていない事業所については、当該職員が休憩を取る時間帯に、介護職員以外で利用者に対して直接ケアを行う職員（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項第</a:t>
          </a:r>
          <a:r>
            <a:rPr kumimoji="1" lang="en-US" altLang="ja-JP" sz="1600">
              <a:solidFill>
                <a:sysClr val="windowText" lastClr="000000"/>
              </a:solidFill>
              <a:latin typeface="+mn-ea"/>
              <a:ea typeface="+mn-ea"/>
            </a:rPr>
            <a:t>1 </a:t>
          </a:r>
          <a:r>
            <a:rPr kumimoji="1" lang="ja-JP" altLang="en-US" sz="1600">
              <a:solidFill>
                <a:sysClr val="windowText" lastClr="000000"/>
              </a:solidFill>
              <a:latin typeface="+mn-ea"/>
              <a:ea typeface="+mn-ea"/>
            </a:rPr>
            <a:t>号の生活相談員又は同項第</a:t>
          </a:r>
          <a:r>
            <a:rPr kumimoji="1" lang="en-US" altLang="ja-JP" sz="1600">
              <a:solidFill>
                <a:sysClr val="windowText" lastClr="000000"/>
              </a:solidFill>
              <a:latin typeface="+mn-ea"/>
              <a:ea typeface="+mn-ea"/>
            </a:rPr>
            <a:t>2 </a:t>
          </a:r>
          <a:r>
            <a:rPr kumimoji="1" lang="ja-JP" altLang="en-US" sz="1600">
              <a:solidFill>
                <a:sysClr val="windowText" lastClr="000000"/>
              </a:solidFill>
              <a:latin typeface="+mn-ea"/>
              <a:ea typeface="+mn-ea"/>
            </a:rPr>
            <a:t>号の看護職員）が配置されていれば、居宅基準第</a:t>
          </a:r>
          <a:r>
            <a:rPr kumimoji="1" lang="en-US" altLang="ja-JP" sz="1600">
              <a:solidFill>
                <a:sysClr val="windowText" lastClr="000000"/>
              </a:solidFill>
              <a:latin typeface="+mn-ea"/>
              <a:ea typeface="+mn-ea"/>
            </a:rPr>
            <a:t>93 </a:t>
          </a:r>
          <a:r>
            <a:rPr kumimoji="1" lang="ja-JP" altLang="en-US" sz="1600">
              <a:solidFill>
                <a:sysClr val="windowText" lastClr="000000"/>
              </a:solidFill>
              <a:latin typeface="+mn-ea"/>
              <a:ea typeface="+mn-ea"/>
            </a:rPr>
            <a:t>条第</a:t>
          </a:r>
          <a:r>
            <a:rPr kumimoji="1" lang="en-US" altLang="ja-JP" sz="1600">
              <a:solidFill>
                <a:sysClr val="windowText" lastClr="000000"/>
              </a:solidFill>
              <a:latin typeface="+mn-ea"/>
              <a:ea typeface="+mn-ea"/>
            </a:rPr>
            <a:t>3 </a:t>
          </a:r>
          <a:r>
            <a:rPr kumimoji="1" lang="ja-JP" altLang="en-US" sz="1600">
              <a:solidFill>
                <a:sysClr val="windowText" lastClr="000000"/>
              </a:solidFill>
              <a:latin typeface="+mn-ea"/>
              <a:ea typeface="+mn-ea"/>
            </a:rPr>
            <a:t>項の規定を満たすものとして取り扱って差し支えない。</a:t>
          </a:r>
          <a:endParaRPr kumimoji="1" lang="en-US" altLang="ja-JP" sz="1600">
            <a:solidFill>
              <a:sysClr val="windowText" lastClr="000000"/>
            </a:solidFill>
            <a:latin typeface="+mn-ea"/>
            <a:ea typeface="+mn-ea"/>
          </a:endParaRPr>
        </a:p>
        <a:p>
          <a:pPr algn="l"/>
          <a:r>
            <a:rPr kumimoji="1" lang="ja-JP" altLang="en-US" sz="1600">
              <a:solidFill>
                <a:sysClr val="windowText" lastClr="000000"/>
              </a:solidFill>
              <a:latin typeface="+mn-ea"/>
              <a:ea typeface="+mn-ea"/>
            </a:rPr>
            <a:t>　このような取扱いは、通常の常勤換算方法とは異なりサービス提供時間内において必要な労働力を確保しつつピークタイムに手厚く配置することを可能とするなど、交代で休憩を取得したとしても必ずしもサービスの質の低下には繋がらないと考えられる通所介護（療養通所介護は除く）に限って認められるものである。</a:t>
          </a:r>
        </a:p>
        <a:p>
          <a:pPr algn="l"/>
          <a:r>
            <a:rPr kumimoji="1" lang="ja-JP" altLang="en-US" sz="1600">
              <a:solidFill>
                <a:sysClr val="windowText" lastClr="000000"/>
              </a:solidFill>
              <a:latin typeface="+mn-ea"/>
              <a:ea typeface="+mn-ea"/>
            </a:rPr>
            <a:t>　なお、管理者は従業者の雇用管理を一元的に行うものとされていることから、休憩時間の取得等について労働関係法規を遵守すること。</a:t>
          </a:r>
        </a:p>
        <a:p>
          <a:pPr algn="l"/>
          <a:r>
            <a:rPr kumimoji="1" lang="ja-JP" altLang="en-US" sz="1600">
              <a:solidFill>
                <a:sysClr val="windowText" lastClr="000000"/>
              </a:solidFill>
              <a:latin typeface="+mn-ea"/>
              <a:ea typeface="+mn-ea"/>
            </a:rPr>
            <a:t>　認知症対応型通所介護についても同様の考え方とする。</a:t>
          </a:r>
          <a:endParaRPr kumimoji="1" lang="en-US" altLang="ja-JP" sz="1600">
            <a:solidFill>
              <a:sysClr val="windowText" lastClr="000000"/>
            </a:solidFill>
            <a:latin typeface="+mn-ea"/>
            <a:ea typeface="+mn-ea"/>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S73"/>
  <sheetViews>
    <sheetView tabSelected="1" workbookViewId="0"/>
  </sheetViews>
  <sheetFormatPr defaultColWidth="9" defaultRowHeight="18.75" x14ac:dyDescent="0.4"/>
  <cols>
    <col min="1" max="1" width="1.875" style="28" customWidth="1"/>
    <col min="2" max="3" width="9" style="28"/>
    <col min="4" max="4" width="45.625" style="28" customWidth="1"/>
    <col min="5" max="16384" width="9" style="28"/>
  </cols>
  <sheetData>
    <row r="1" spans="2:11" x14ac:dyDescent="0.4">
      <c r="B1" s="28" t="s">
        <v>108</v>
      </c>
      <c r="D1" s="55"/>
      <c r="E1" s="55"/>
      <c r="F1" s="55"/>
    </row>
    <row r="2" spans="2:11" s="39" customFormat="1" ht="20.25" customHeight="1" x14ac:dyDescent="0.4">
      <c r="B2" s="57" t="s">
        <v>177</v>
      </c>
      <c r="C2" s="57"/>
      <c r="D2" s="55"/>
      <c r="E2" s="55"/>
      <c r="F2" s="55"/>
    </row>
    <row r="3" spans="2:11" s="39" customFormat="1" ht="20.25" customHeight="1" x14ac:dyDescent="0.4">
      <c r="B3" s="57"/>
      <c r="C3" s="57"/>
      <c r="D3" s="55"/>
      <c r="E3" s="55"/>
      <c r="F3" s="55"/>
    </row>
    <row r="4" spans="2:11" s="61" customFormat="1" ht="20.25" customHeight="1" x14ac:dyDescent="0.4">
      <c r="B4" s="72"/>
      <c r="C4" s="55" t="s">
        <v>146</v>
      </c>
      <c r="D4" s="55"/>
      <c r="F4" s="290" t="s">
        <v>147</v>
      </c>
      <c r="G4" s="290"/>
      <c r="H4" s="290"/>
      <c r="I4" s="290"/>
      <c r="J4" s="290"/>
      <c r="K4" s="290"/>
    </row>
    <row r="5" spans="2:11" s="61" customFormat="1" ht="20.25" customHeight="1" x14ac:dyDescent="0.4">
      <c r="B5" s="73"/>
      <c r="C5" s="55" t="s">
        <v>148</v>
      </c>
      <c r="D5" s="55"/>
      <c r="F5" s="290"/>
      <c r="G5" s="290"/>
      <c r="H5" s="290"/>
      <c r="I5" s="290"/>
      <c r="J5" s="290"/>
      <c r="K5" s="290"/>
    </row>
    <row r="6" spans="2:11" s="39" customFormat="1" ht="20.25" customHeight="1" x14ac:dyDescent="0.4">
      <c r="B6" s="56" t="s">
        <v>143</v>
      </c>
      <c r="C6" s="55"/>
      <c r="D6" s="55"/>
      <c r="E6" s="69"/>
      <c r="F6" s="70"/>
    </row>
    <row r="7" spans="2:11" s="39" customFormat="1" ht="20.25" customHeight="1" x14ac:dyDescent="0.4">
      <c r="B7" s="57"/>
      <c r="C7" s="57"/>
      <c r="D7" s="55"/>
      <c r="E7" s="69"/>
      <c r="F7" s="70"/>
    </row>
    <row r="8" spans="2:11" s="39" customFormat="1" ht="20.25" customHeight="1" x14ac:dyDescent="0.4">
      <c r="B8" s="55" t="s">
        <v>109</v>
      </c>
      <c r="C8" s="57"/>
      <c r="D8" s="55"/>
      <c r="E8" s="69"/>
      <c r="F8" s="70"/>
    </row>
    <row r="9" spans="2:11" s="39" customFormat="1" ht="20.25" customHeight="1" x14ac:dyDescent="0.4">
      <c r="B9" s="57"/>
      <c r="C9" s="57"/>
      <c r="D9" s="55"/>
      <c r="E9" s="55"/>
      <c r="F9" s="55"/>
    </row>
    <row r="10" spans="2:11" s="39" customFormat="1" ht="20.25" customHeight="1" x14ac:dyDescent="0.4">
      <c r="B10" s="55" t="s">
        <v>172</v>
      </c>
      <c r="C10" s="57"/>
      <c r="D10" s="55"/>
      <c r="E10" s="55"/>
      <c r="F10" s="55"/>
    </row>
    <row r="11" spans="2:11" s="39" customFormat="1" ht="20.25" customHeight="1" x14ac:dyDescent="0.4">
      <c r="B11" s="55"/>
      <c r="C11" s="57"/>
      <c r="D11" s="55"/>
      <c r="E11" s="55"/>
      <c r="F11" s="55"/>
    </row>
    <row r="12" spans="2:11" s="39" customFormat="1" ht="20.25" customHeight="1" x14ac:dyDescent="0.4">
      <c r="B12" s="55" t="s">
        <v>178</v>
      </c>
      <c r="C12" s="57"/>
      <c r="D12" s="55"/>
    </row>
    <row r="13" spans="2:11" s="39" customFormat="1" ht="20.25" customHeight="1" x14ac:dyDescent="0.4">
      <c r="B13" s="55"/>
      <c r="C13" s="57"/>
      <c r="D13" s="55"/>
    </row>
    <row r="14" spans="2:11" s="39" customFormat="1" ht="20.25" customHeight="1" x14ac:dyDescent="0.4">
      <c r="B14" s="55" t="s">
        <v>196</v>
      </c>
      <c r="C14" s="57"/>
      <c r="D14" s="55"/>
    </row>
    <row r="15" spans="2:11" s="39" customFormat="1" ht="20.25" customHeight="1" x14ac:dyDescent="0.4">
      <c r="B15" s="55"/>
      <c r="C15" s="57"/>
      <c r="D15" s="55"/>
    </row>
    <row r="16" spans="2:11" s="39" customFormat="1" ht="20.25" customHeight="1" x14ac:dyDescent="0.4">
      <c r="B16" s="55" t="s">
        <v>197</v>
      </c>
      <c r="C16" s="57"/>
      <c r="D16" s="55"/>
    </row>
    <row r="17" spans="2:25" s="39" customFormat="1" ht="20.25" customHeight="1" x14ac:dyDescent="0.4">
      <c r="B17" s="57"/>
      <c r="C17" s="57"/>
      <c r="D17" s="55"/>
    </row>
    <row r="18" spans="2:25" s="39" customFormat="1" ht="20.25" customHeight="1" x14ac:dyDescent="0.4">
      <c r="B18" s="55" t="s">
        <v>198</v>
      </c>
      <c r="C18" s="57"/>
      <c r="D18" s="55"/>
    </row>
    <row r="19" spans="2:25" s="39" customFormat="1" ht="20.25" customHeight="1" x14ac:dyDescent="0.4">
      <c r="B19" s="57"/>
      <c r="C19" s="57"/>
      <c r="D19" s="55"/>
    </row>
    <row r="20" spans="2:25" s="39" customFormat="1" ht="17.25" customHeight="1" x14ac:dyDescent="0.4">
      <c r="B20" s="55" t="s">
        <v>199</v>
      </c>
      <c r="C20" s="55"/>
      <c r="D20" s="55"/>
    </row>
    <row r="21" spans="2:25" s="39" customFormat="1" ht="17.25" customHeight="1" x14ac:dyDescent="0.4">
      <c r="B21" s="55" t="s">
        <v>110</v>
      </c>
      <c r="C21" s="55"/>
      <c r="D21" s="55"/>
    </row>
    <row r="22" spans="2:25" s="39" customFormat="1" ht="17.25" customHeight="1" x14ac:dyDescent="0.4">
      <c r="B22" s="55"/>
      <c r="C22" s="55"/>
      <c r="D22" s="55"/>
    </row>
    <row r="23" spans="2:25" s="39" customFormat="1" ht="17.25" customHeight="1" x14ac:dyDescent="0.4">
      <c r="B23" s="55"/>
      <c r="C23" s="31" t="s">
        <v>98</v>
      </c>
      <c r="D23" s="31" t="s">
        <v>3</v>
      </c>
    </row>
    <row r="24" spans="2:25" s="39" customFormat="1" ht="17.25" customHeight="1" x14ac:dyDescent="0.4">
      <c r="B24" s="55"/>
      <c r="C24" s="31">
        <v>1</v>
      </c>
      <c r="D24" s="58" t="s">
        <v>4</v>
      </c>
    </row>
    <row r="25" spans="2:25" s="39" customFormat="1" ht="17.25" customHeight="1" x14ac:dyDescent="0.4">
      <c r="B25" s="55"/>
      <c r="C25" s="31">
        <v>2</v>
      </c>
      <c r="D25" s="58" t="s">
        <v>60</v>
      </c>
    </row>
    <row r="26" spans="2:25" s="39" customFormat="1" ht="17.25" customHeight="1" x14ac:dyDescent="0.4">
      <c r="B26" s="55"/>
      <c r="C26" s="31">
        <v>3</v>
      </c>
      <c r="D26" s="58" t="s">
        <v>5</v>
      </c>
    </row>
    <row r="27" spans="2:25" s="39" customFormat="1" ht="17.25" customHeight="1" x14ac:dyDescent="0.4">
      <c r="B27" s="55"/>
      <c r="C27" s="31">
        <v>4</v>
      </c>
      <c r="D27" s="58" t="s">
        <v>111</v>
      </c>
    </row>
    <row r="28" spans="2:25" s="39" customFormat="1" ht="17.25" customHeight="1" x14ac:dyDescent="0.4">
      <c r="B28" s="55"/>
      <c r="C28" s="31">
        <v>5</v>
      </c>
      <c r="D28" s="58" t="s">
        <v>112</v>
      </c>
    </row>
    <row r="29" spans="2:25" s="39" customFormat="1" ht="17.25" customHeight="1" x14ac:dyDescent="0.4">
      <c r="B29" s="55"/>
      <c r="C29" s="69"/>
      <c r="D29" s="70"/>
    </row>
    <row r="30" spans="2:25" s="39" customFormat="1" ht="17.25" customHeight="1" x14ac:dyDescent="0.4">
      <c r="B30" s="55" t="s">
        <v>200</v>
      </c>
      <c r="C30" s="55"/>
      <c r="D30" s="55"/>
      <c r="E30" s="61"/>
      <c r="F30" s="61"/>
    </row>
    <row r="31" spans="2:25" s="39" customFormat="1" ht="17.25" customHeight="1" x14ac:dyDescent="0.4">
      <c r="B31" s="55" t="s">
        <v>113</v>
      </c>
      <c r="C31" s="55"/>
      <c r="D31" s="55"/>
      <c r="E31" s="61"/>
      <c r="F31" s="61"/>
    </row>
    <row r="32" spans="2:25" s="39" customFormat="1" ht="17.25" customHeight="1" x14ac:dyDescent="0.4">
      <c r="B32" s="55"/>
      <c r="C32" s="55"/>
      <c r="D32" s="55"/>
      <c r="E32" s="61"/>
      <c r="F32" s="61"/>
      <c r="G32" s="60"/>
      <c r="H32" s="60"/>
      <c r="J32" s="60"/>
      <c r="K32" s="60"/>
      <c r="L32" s="60"/>
      <c r="M32" s="60"/>
      <c r="N32" s="60"/>
      <c r="O32" s="60"/>
      <c r="R32" s="60"/>
      <c r="S32" s="60"/>
      <c r="T32" s="60"/>
      <c r="W32" s="60"/>
      <c r="X32" s="60"/>
      <c r="Y32" s="60"/>
    </row>
    <row r="33" spans="2:51" s="39" customFormat="1" ht="17.25" customHeight="1" x14ac:dyDescent="0.4">
      <c r="B33" s="55"/>
      <c r="C33" s="31" t="s">
        <v>7</v>
      </c>
      <c r="D33" s="31" t="s">
        <v>8</v>
      </c>
      <c r="E33" s="61"/>
      <c r="F33" s="61"/>
      <c r="G33" s="60"/>
      <c r="H33" s="60"/>
      <c r="J33" s="60"/>
      <c r="K33" s="60"/>
      <c r="L33" s="60"/>
      <c r="M33" s="60"/>
      <c r="N33" s="60"/>
      <c r="O33" s="60"/>
      <c r="R33" s="60"/>
      <c r="S33" s="60"/>
      <c r="T33" s="60"/>
      <c r="W33" s="60"/>
      <c r="X33" s="60"/>
      <c r="Y33" s="60"/>
    </row>
    <row r="34" spans="2:51" s="39" customFormat="1" ht="17.25" customHeight="1" x14ac:dyDescent="0.4">
      <c r="B34" s="55"/>
      <c r="C34" s="31" t="s">
        <v>9</v>
      </c>
      <c r="D34" s="58" t="s">
        <v>114</v>
      </c>
      <c r="E34" s="61"/>
      <c r="F34" s="61"/>
      <c r="G34" s="60"/>
      <c r="H34" s="60"/>
      <c r="J34" s="60"/>
      <c r="K34" s="60"/>
      <c r="L34" s="60"/>
      <c r="M34" s="60"/>
      <c r="N34" s="60"/>
      <c r="O34" s="60"/>
      <c r="R34" s="60"/>
      <c r="S34" s="60"/>
      <c r="T34" s="60"/>
      <c r="W34" s="60"/>
      <c r="X34" s="60"/>
      <c r="Y34" s="60"/>
    </row>
    <row r="35" spans="2:51" s="39" customFormat="1" ht="17.25" customHeight="1" x14ac:dyDescent="0.4">
      <c r="B35" s="55"/>
      <c r="C35" s="31" t="s">
        <v>10</v>
      </c>
      <c r="D35" s="58" t="s">
        <v>115</v>
      </c>
      <c r="E35" s="61"/>
      <c r="F35" s="61"/>
      <c r="G35" s="60"/>
      <c r="H35" s="60"/>
      <c r="J35" s="60"/>
      <c r="K35" s="60"/>
      <c r="L35" s="60"/>
      <c r="M35" s="60"/>
      <c r="N35" s="60"/>
      <c r="O35" s="60"/>
      <c r="R35" s="60"/>
      <c r="S35" s="60"/>
      <c r="T35" s="60"/>
      <c r="W35" s="60"/>
      <c r="X35" s="60"/>
      <c r="Y35" s="60"/>
    </row>
    <row r="36" spans="2:51" s="39" customFormat="1" ht="17.25" customHeight="1" x14ac:dyDescent="0.4">
      <c r="B36" s="55"/>
      <c r="C36" s="31" t="s">
        <v>11</v>
      </c>
      <c r="D36" s="58" t="s">
        <v>116</v>
      </c>
      <c r="E36" s="61"/>
      <c r="F36" s="61"/>
      <c r="G36" s="60"/>
      <c r="H36" s="60"/>
      <c r="J36" s="60"/>
      <c r="K36" s="60"/>
      <c r="L36" s="60"/>
      <c r="M36" s="60"/>
      <c r="N36" s="60"/>
      <c r="O36" s="60"/>
      <c r="R36" s="60"/>
      <c r="S36" s="60"/>
      <c r="T36" s="60"/>
      <c r="W36" s="60"/>
      <c r="X36" s="60"/>
      <c r="Y36" s="60"/>
    </row>
    <row r="37" spans="2:51" s="39" customFormat="1" ht="17.25" customHeight="1" x14ac:dyDescent="0.4">
      <c r="B37" s="55"/>
      <c r="C37" s="31" t="s">
        <v>12</v>
      </c>
      <c r="D37" s="58" t="s">
        <v>144</v>
      </c>
      <c r="E37" s="61"/>
      <c r="F37" s="61"/>
      <c r="G37" s="60"/>
      <c r="H37" s="60"/>
      <c r="J37" s="60"/>
      <c r="K37" s="60"/>
      <c r="L37" s="60"/>
      <c r="M37" s="60"/>
      <c r="N37" s="60"/>
      <c r="O37" s="60"/>
      <c r="R37" s="60"/>
      <c r="S37" s="60"/>
      <c r="T37" s="60"/>
      <c r="W37" s="60"/>
      <c r="X37" s="60"/>
      <c r="Y37" s="60"/>
    </row>
    <row r="38" spans="2:51" s="39" customFormat="1" ht="17.25" customHeight="1" x14ac:dyDescent="0.4">
      <c r="B38" s="55"/>
      <c r="C38" s="55"/>
      <c r="D38" s="55"/>
      <c r="E38" s="61"/>
      <c r="F38" s="61"/>
      <c r="G38" s="60"/>
      <c r="H38" s="60"/>
      <c r="J38" s="60"/>
      <c r="K38" s="60"/>
      <c r="L38" s="60"/>
      <c r="M38" s="60"/>
      <c r="N38" s="60"/>
      <c r="O38" s="60"/>
      <c r="R38" s="60"/>
      <c r="S38" s="60"/>
      <c r="T38" s="60"/>
      <c r="W38" s="60"/>
      <c r="X38" s="60"/>
      <c r="Y38" s="60"/>
    </row>
    <row r="39" spans="2:51" s="39" customFormat="1" ht="17.25" customHeight="1" x14ac:dyDescent="0.4">
      <c r="B39" s="55"/>
      <c r="C39" s="59" t="s">
        <v>13</v>
      </c>
      <c r="D39" s="55"/>
      <c r="E39" s="61"/>
      <c r="F39" s="61"/>
      <c r="G39" s="60"/>
      <c r="H39" s="60"/>
      <c r="J39" s="60"/>
      <c r="K39" s="60"/>
      <c r="L39" s="60"/>
      <c r="M39" s="60"/>
      <c r="N39" s="60"/>
      <c r="O39" s="60"/>
      <c r="R39" s="60"/>
      <c r="S39" s="60"/>
      <c r="T39" s="60"/>
      <c r="W39" s="60"/>
      <c r="X39" s="60"/>
      <c r="Y39" s="60"/>
    </row>
    <row r="40" spans="2:51" s="39" customFormat="1" ht="17.25" customHeight="1" x14ac:dyDescent="0.4">
      <c r="B40" s="61"/>
      <c r="C40" s="55" t="s">
        <v>117</v>
      </c>
      <c r="D40" s="61"/>
      <c r="E40" s="61"/>
      <c r="F40" s="59"/>
      <c r="G40" s="60"/>
      <c r="H40" s="60"/>
      <c r="J40" s="60"/>
      <c r="K40" s="60"/>
      <c r="L40" s="60"/>
      <c r="M40" s="60"/>
      <c r="N40" s="60"/>
      <c r="O40" s="60"/>
      <c r="R40" s="60"/>
      <c r="S40" s="60"/>
      <c r="T40" s="60"/>
      <c r="W40" s="60"/>
      <c r="X40" s="60"/>
      <c r="Y40" s="60"/>
    </row>
    <row r="41" spans="2:51" s="39" customFormat="1" ht="17.25" customHeight="1" x14ac:dyDescent="0.4">
      <c r="B41" s="61"/>
      <c r="C41" s="55" t="s">
        <v>145</v>
      </c>
      <c r="D41" s="61"/>
      <c r="E41" s="61"/>
      <c r="F41" s="55"/>
      <c r="G41" s="60"/>
      <c r="H41" s="60"/>
      <c r="J41" s="60"/>
      <c r="K41" s="60"/>
      <c r="L41" s="60"/>
      <c r="M41" s="60"/>
      <c r="N41" s="60"/>
      <c r="O41" s="60"/>
      <c r="R41" s="60"/>
      <c r="S41" s="60"/>
      <c r="T41" s="60"/>
      <c r="W41" s="60"/>
      <c r="X41" s="60"/>
      <c r="Y41" s="60"/>
    </row>
    <row r="42" spans="2:51" s="39" customFormat="1" ht="17.25" customHeight="1" x14ac:dyDescent="0.4">
      <c r="B42" s="55"/>
      <c r="C42" s="55"/>
      <c r="D42" s="55"/>
      <c r="E42" s="59"/>
      <c r="F42" s="60"/>
      <c r="G42" s="60"/>
      <c r="H42" s="60"/>
      <c r="J42" s="60"/>
      <c r="K42" s="60"/>
      <c r="L42" s="60"/>
      <c r="M42" s="60"/>
      <c r="N42" s="60"/>
      <c r="O42" s="60"/>
      <c r="R42" s="60"/>
      <c r="S42" s="60"/>
      <c r="T42" s="60"/>
      <c r="W42" s="60"/>
      <c r="X42" s="60"/>
      <c r="Y42" s="60"/>
    </row>
    <row r="43" spans="2:51" s="39" customFormat="1" ht="17.25" customHeight="1" x14ac:dyDescent="0.4">
      <c r="B43" s="55" t="s">
        <v>201</v>
      </c>
      <c r="C43" s="55"/>
      <c r="D43" s="55"/>
    </row>
    <row r="44" spans="2:51" s="39" customFormat="1" ht="17.25" customHeight="1" x14ac:dyDescent="0.4">
      <c r="B44" s="55" t="s">
        <v>118</v>
      </c>
      <c r="C44" s="55"/>
      <c r="D44" s="55"/>
      <c r="AH44" s="30"/>
      <c r="AI44" s="30"/>
      <c r="AJ44" s="30"/>
      <c r="AK44" s="30"/>
      <c r="AL44" s="30"/>
      <c r="AM44" s="30"/>
      <c r="AN44" s="30"/>
      <c r="AO44" s="30"/>
      <c r="AP44" s="30"/>
      <c r="AQ44" s="30"/>
      <c r="AR44" s="30"/>
      <c r="AS44" s="30"/>
    </row>
    <row r="45" spans="2:51" s="39" customFormat="1" ht="17.25" customHeight="1" x14ac:dyDescent="0.4">
      <c r="B45" s="71" t="s">
        <v>119</v>
      </c>
      <c r="C45" s="61"/>
      <c r="D45" s="61"/>
      <c r="E45" s="29"/>
      <c r="F45" s="29"/>
      <c r="G45" s="29"/>
      <c r="H45" s="29"/>
      <c r="I45" s="29"/>
      <c r="J45" s="29"/>
      <c r="K45" s="29"/>
      <c r="L45" s="29"/>
      <c r="M45" s="29"/>
      <c r="N45" s="29"/>
      <c r="O45" s="62"/>
      <c r="P45" s="62"/>
      <c r="Q45" s="29"/>
      <c r="R45" s="62"/>
      <c r="S45" s="29"/>
      <c r="T45" s="29"/>
      <c r="U45" s="62"/>
      <c r="V45" s="30"/>
      <c r="W45" s="30"/>
      <c r="X45" s="30"/>
      <c r="Y45" s="29"/>
      <c r="Z45" s="29"/>
      <c r="AA45" s="29"/>
      <c r="AB45" s="29"/>
      <c r="AC45" s="30"/>
      <c r="AD45" s="29"/>
      <c r="AE45" s="62"/>
      <c r="AF45" s="62"/>
      <c r="AG45" s="62"/>
      <c r="AH45" s="62"/>
      <c r="AI45" s="63"/>
      <c r="AJ45" s="62"/>
      <c r="AK45" s="62"/>
      <c r="AL45" s="62"/>
      <c r="AM45" s="62"/>
      <c r="AN45" s="62"/>
      <c r="AO45" s="62"/>
      <c r="AP45" s="62"/>
      <c r="AQ45" s="62"/>
      <c r="AR45" s="62"/>
      <c r="AS45" s="62"/>
      <c r="AT45" s="62"/>
      <c r="AU45" s="62"/>
      <c r="AV45" s="62"/>
      <c r="AW45" s="62"/>
      <c r="AX45" s="62"/>
      <c r="AY45" s="63"/>
    </row>
    <row r="46" spans="2:51" s="39" customFormat="1" ht="17.25" customHeight="1" x14ac:dyDescent="0.4">
      <c r="F46" s="30"/>
    </row>
    <row r="47" spans="2:51" s="39" customFormat="1" ht="17.25" customHeight="1" x14ac:dyDescent="0.4">
      <c r="B47" s="55" t="s">
        <v>202</v>
      </c>
      <c r="C47" s="55"/>
    </row>
    <row r="48" spans="2:51" s="39" customFormat="1" ht="17.25" customHeight="1" x14ac:dyDescent="0.4">
      <c r="B48" s="55"/>
      <c r="C48" s="55"/>
    </row>
    <row r="49" spans="2:54" s="39" customFormat="1" ht="17.25" customHeight="1" x14ac:dyDescent="0.4">
      <c r="B49" s="55" t="s">
        <v>203</v>
      </c>
      <c r="C49" s="55"/>
    </row>
    <row r="50" spans="2:54" s="39" customFormat="1" ht="17.25" customHeight="1" x14ac:dyDescent="0.4">
      <c r="B50" s="55" t="s">
        <v>173</v>
      </c>
      <c r="C50" s="55"/>
    </row>
    <row r="51" spans="2:54" s="39" customFormat="1" ht="17.25" customHeight="1" x14ac:dyDescent="0.4">
      <c r="B51" s="55"/>
      <c r="C51" s="55"/>
    </row>
    <row r="52" spans="2:54" s="39" customFormat="1" ht="17.25" customHeight="1" x14ac:dyDescent="0.4">
      <c r="B52" s="55" t="s">
        <v>204</v>
      </c>
      <c r="C52" s="55"/>
    </row>
    <row r="53" spans="2:54" s="39" customFormat="1" ht="17.25" customHeight="1" x14ac:dyDescent="0.4">
      <c r="B53" s="55" t="s">
        <v>120</v>
      </c>
      <c r="C53" s="55"/>
    </row>
    <row r="54" spans="2:54" s="39" customFormat="1" ht="17.25" customHeight="1" x14ac:dyDescent="0.4">
      <c r="B54" s="55"/>
      <c r="C54" s="55"/>
    </row>
    <row r="55" spans="2:54" s="39" customFormat="1" ht="17.25" customHeight="1" x14ac:dyDescent="0.4">
      <c r="B55" s="55" t="s">
        <v>205</v>
      </c>
      <c r="C55" s="55"/>
      <c r="D55" s="55"/>
    </row>
    <row r="56" spans="2:54" s="39" customFormat="1" ht="17.25" customHeight="1" x14ac:dyDescent="0.4">
      <c r="B56" s="55"/>
      <c r="C56" s="55"/>
      <c r="D56" s="55"/>
    </row>
    <row r="57" spans="2:54" s="39" customFormat="1" ht="17.25" customHeight="1" x14ac:dyDescent="0.4">
      <c r="B57" s="61" t="s">
        <v>206</v>
      </c>
      <c r="C57" s="61"/>
      <c r="D57" s="55"/>
    </row>
    <row r="58" spans="2:54" s="39" customFormat="1" ht="17.25" customHeight="1" x14ac:dyDescent="0.4">
      <c r="B58" s="61" t="s">
        <v>121</v>
      </c>
      <c r="C58" s="61"/>
      <c r="D58" s="55"/>
    </row>
    <row r="59" spans="2:54" s="39" customFormat="1" ht="17.25" customHeight="1" x14ac:dyDescent="0.4">
      <c r="B59" s="61" t="s">
        <v>174</v>
      </c>
      <c r="C59" s="61"/>
      <c r="D59" s="55"/>
    </row>
    <row r="60" spans="2:54" s="39" customFormat="1" ht="17.25" customHeight="1" x14ac:dyDescent="0.4"/>
    <row r="61" spans="2:54" s="39" customFormat="1" ht="17.25" customHeight="1" x14ac:dyDescent="0.4">
      <c r="B61" s="39" t="s">
        <v>207</v>
      </c>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row>
    <row r="62" spans="2:54" s="39" customFormat="1" ht="17.25" customHeight="1" x14ac:dyDescent="0.4">
      <c r="E62" s="64"/>
      <c r="F62" s="64"/>
      <c r="G62" s="64"/>
      <c r="H62" s="64"/>
      <c r="I62" s="64"/>
      <c r="J62" s="64"/>
      <c r="K62" s="64"/>
      <c r="L62" s="64"/>
      <c r="M62" s="64"/>
      <c r="N62" s="64"/>
      <c r="O62" s="64"/>
      <c r="P62" s="64"/>
      <c r="Q62" s="64"/>
      <c r="R62" s="64"/>
      <c r="S62" s="64"/>
      <c r="T62" s="64"/>
      <c r="U62" s="64"/>
      <c r="V62" s="64"/>
      <c r="W62" s="64"/>
      <c r="X62" s="64"/>
      <c r="Y62" s="64"/>
      <c r="Z62" s="64"/>
      <c r="AA62" s="64"/>
      <c r="AB62" s="64"/>
      <c r="AC62" s="64"/>
      <c r="AD62" s="64"/>
      <c r="AE62" s="64"/>
      <c r="AF62" s="64"/>
      <c r="AG62" s="64"/>
      <c r="AH62" s="64"/>
      <c r="AI62" s="64"/>
      <c r="AJ62" s="64"/>
      <c r="AK62" s="64"/>
      <c r="AL62" s="64"/>
      <c r="AM62" s="64"/>
      <c r="AN62" s="64"/>
      <c r="AO62" s="64"/>
      <c r="AP62" s="64"/>
      <c r="AQ62" s="64"/>
      <c r="AR62" s="64"/>
      <c r="AS62" s="64"/>
      <c r="AT62" s="64"/>
      <c r="AU62" s="64"/>
      <c r="AV62" s="64"/>
      <c r="AW62" s="64"/>
      <c r="AX62" s="64"/>
    </row>
    <row r="63" spans="2:54" s="39" customFormat="1" ht="17.25" customHeight="1" x14ac:dyDescent="0.4">
      <c r="B63" s="39" t="s">
        <v>208</v>
      </c>
      <c r="E63" s="64"/>
      <c r="F63" s="64"/>
      <c r="G63" s="64"/>
      <c r="H63" s="64"/>
      <c r="I63" s="64"/>
      <c r="J63" s="64"/>
      <c r="K63" s="64"/>
      <c r="L63" s="64"/>
      <c r="M63" s="64"/>
      <c r="N63" s="64"/>
      <c r="O63" s="64"/>
      <c r="P63" s="64"/>
      <c r="Q63" s="64"/>
      <c r="R63" s="64"/>
      <c r="S63" s="64"/>
      <c r="T63" s="64"/>
      <c r="U63" s="64"/>
      <c r="V63" s="64"/>
      <c r="W63" s="64"/>
      <c r="X63" s="64"/>
      <c r="Y63" s="64"/>
      <c r="Z63" s="64"/>
      <c r="AA63" s="64"/>
      <c r="AB63" s="64"/>
      <c r="AC63" s="64"/>
      <c r="AD63" s="64"/>
      <c r="AE63" s="64"/>
      <c r="AF63" s="64"/>
      <c r="AG63" s="64"/>
      <c r="AH63" s="64"/>
      <c r="AI63" s="64"/>
      <c r="AJ63" s="64"/>
      <c r="AK63" s="64"/>
      <c r="AL63" s="64"/>
      <c r="AM63" s="64"/>
      <c r="AN63" s="64"/>
      <c r="AO63" s="64"/>
      <c r="AP63" s="64"/>
      <c r="AQ63" s="64"/>
      <c r="AR63" s="64"/>
      <c r="AS63" s="64"/>
      <c r="AT63" s="64"/>
      <c r="AU63" s="64"/>
      <c r="AV63" s="64"/>
      <c r="AW63" s="64"/>
      <c r="AX63" s="64"/>
      <c r="AY63" s="64"/>
      <c r="AZ63" s="64"/>
      <c r="BA63" s="64"/>
      <c r="BB63" s="64"/>
    </row>
    <row r="64" spans="2:54" s="39" customFormat="1" ht="17.25" customHeight="1" x14ac:dyDescent="0.4">
      <c r="E64" s="64"/>
      <c r="F64" s="64"/>
      <c r="G64" s="64"/>
      <c r="H64" s="64"/>
      <c r="I64" s="64"/>
      <c r="J64" s="64"/>
      <c r="K64" s="64"/>
      <c r="L64" s="64"/>
      <c r="M64" s="64"/>
      <c r="N64" s="64"/>
      <c r="O64" s="64"/>
      <c r="P64" s="64"/>
      <c r="Q64" s="64"/>
      <c r="R64" s="64"/>
      <c r="S64" s="64"/>
      <c r="T64" s="64"/>
      <c r="U64" s="64"/>
      <c r="V64" s="64"/>
      <c r="W64" s="64"/>
      <c r="X64" s="64"/>
      <c r="Y64" s="64"/>
      <c r="Z64" s="64"/>
      <c r="AA64" s="64"/>
      <c r="AB64" s="64"/>
      <c r="AC64" s="64"/>
      <c r="AD64" s="64"/>
      <c r="AE64" s="64"/>
      <c r="AF64" s="64"/>
      <c r="AG64" s="64"/>
      <c r="AH64" s="64"/>
      <c r="AI64" s="64"/>
      <c r="AJ64" s="64"/>
      <c r="AK64" s="64"/>
      <c r="AL64" s="64"/>
      <c r="AM64" s="64"/>
      <c r="AN64" s="64"/>
      <c r="AO64" s="64"/>
      <c r="AP64" s="64"/>
      <c r="AQ64" s="64"/>
      <c r="AR64" s="64"/>
      <c r="AS64" s="64"/>
      <c r="AT64" s="64"/>
      <c r="AU64" s="64"/>
      <c r="AV64" s="64"/>
      <c r="AW64" s="64"/>
      <c r="AX64" s="64"/>
      <c r="AY64" s="64"/>
      <c r="AZ64" s="64"/>
      <c r="BA64" s="64"/>
      <c r="BB64" s="64"/>
    </row>
    <row r="65" spans="2:71" s="39" customFormat="1" ht="17.25" customHeight="1" x14ac:dyDescent="0.2">
      <c r="B65" s="39" t="s">
        <v>209</v>
      </c>
      <c r="BL65" s="65"/>
      <c r="BM65" s="66"/>
      <c r="BN65" s="65"/>
      <c r="BO65" s="65"/>
      <c r="BP65" s="65"/>
      <c r="BQ65" s="67"/>
      <c r="BR65" s="68"/>
      <c r="BS65" s="68"/>
    </row>
    <row r="66" spans="2:71" s="39" customFormat="1" ht="17.25" customHeight="1" x14ac:dyDescent="0.4">
      <c r="E66" s="64"/>
      <c r="F66" s="64"/>
      <c r="G66" s="64"/>
      <c r="H66" s="64"/>
      <c r="I66" s="64"/>
      <c r="J66" s="64"/>
      <c r="K66" s="64"/>
      <c r="L66" s="64"/>
      <c r="M66" s="64"/>
      <c r="N66" s="64"/>
      <c r="O66" s="64"/>
      <c r="P66" s="64"/>
      <c r="Q66" s="64"/>
      <c r="R66" s="64"/>
      <c r="S66" s="64"/>
      <c r="T66" s="64"/>
      <c r="U66" s="64"/>
      <c r="V66" s="64"/>
      <c r="W66" s="64"/>
      <c r="X66" s="64"/>
      <c r="Y66" s="64"/>
      <c r="Z66" s="64"/>
      <c r="AA66" s="64"/>
      <c r="AB66" s="64"/>
      <c r="AC66" s="64"/>
      <c r="AD66" s="64"/>
      <c r="AE66" s="64"/>
      <c r="AF66" s="64"/>
      <c r="AG66" s="64"/>
      <c r="AH66" s="64"/>
      <c r="AI66" s="64"/>
      <c r="AJ66" s="64"/>
      <c r="AK66" s="64"/>
      <c r="AL66" s="64"/>
      <c r="AM66" s="64"/>
      <c r="AN66" s="64"/>
      <c r="AO66" s="64"/>
      <c r="AP66" s="64"/>
      <c r="AQ66" s="64"/>
      <c r="AR66" s="64"/>
      <c r="AS66" s="64"/>
      <c r="AT66" s="64"/>
      <c r="AU66" s="64"/>
      <c r="AV66" s="64"/>
      <c r="AW66" s="64"/>
      <c r="AX66" s="64"/>
    </row>
    <row r="67" spans="2:71" s="39" customFormat="1" ht="17.25" customHeight="1" x14ac:dyDescent="0.4">
      <c r="B67" s="39" t="s">
        <v>210</v>
      </c>
      <c r="E67" s="64"/>
      <c r="F67" s="64"/>
      <c r="G67" s="64"/>
      <c r="H67" s="64"/>
      <c r="I67" s="64"/>
      <c r="J67" s="64"/>
      <c r="K67" s="64"/>
      <c r="L67" s="64"/>
      <c r="M67" s="64"/>
      <c r="N67" s="64"/>
      <c r="O67" s="64"/>
      <c r="P67" s="64"/>
      <c r="Q67" s="64"/>
      <c r="R67" s="64"/>
      <c r="S67" s="64"/>
      <c r="T67" s="64"/>
      <c r="U67" s="64"/>
      <c r="V67" s="64"/>
      <c r="W67" s="64"/>
      <c r="X67" s="64"/>
      <c r="Y67" s="64"/>
      <c r="Z67" s="64"/>
      <c r="AA67" s="64"/>
      <c r="AB67" s="64"/>
      <c r="AC67" s="64"/>
      <c r="AD67" s="64"/>
      <c r="AE67" s="64"/>
      <c r="AF67" s="64"/>
      <c r="AG67" s="64"/>
      <c r="AH67" s="64"/>
      <c r="AI67" s="64"/>
      <c r="AJ67" s="64"/>
      <c r="AK67" s="64"/>
      <c r="AL67" s="64"/>
      <c r="AM67" s="64"/>
      <c r="AN67" s="64"/>
      <c r="AO67" s="64"/>
      <c r="AP67" s="64"/>
      <c r="AQ67" s="64"/>
      <c r="AR67" s="64"/>
      <c r="AS67" s="64"/>
      <c r="AT67" s="64"/>
      <c r="AU67" s="64"/>
      <c r="AV67" s="64"/>
      <c r="AW67" s="64"/>
      <c r="AX67" s="64"/>
      <c r="AY67" s="64"/>
      <c r="AZ67" s="64"/>
      <c r="BA67" s="64"/>
      <c r="BB67" s="64"/>
    </row>
    <row r="68" spans="2:71" s="39" customFormat="1" ht="17.25" customHeight="1" x14ac:dyDescent="0.4">
      <c r="B68" s="39" t="s">
        <v>214</v>
      </c>
      <c r="E68" s="64"/>
      <c r="F68" s="64"/>
      <c r="G68" s="64"/>
      <c r="H68" s="64"/>
      <c r="I68" s="64"/>
      <c r="J68" s="64"/>
      <c r="K68" s="64"/>
      <c r="L68" s="64"/>
      <c r="M68" s="64"/>
      <c r="N68" s="64"/>
      <c r="O68" s="64"/>
      <c r="P68" s="64"/>
      <c r="Q68" s="64"/>
      <c r="R68" s="64"/>
      <c r="S68" s="64"/>
      <c r="T68" s="64"/>
      <c r="U68" s="64"/>
      <c r="V68" s="64"/>
      <c r="W68" s="64"/>
      <c r="X68" s="64"/>
      <c r="Y68" s="64"/>
      <c r="Z68" s="64"/>
      <c r="AA68" s="64"/>
      <c r="AB68" s="64"/>
      <c r="AC68" s="64"/>
      <c r="AD68" s="64"/>
      <c r="AE68" s="64"/>
      <c r="AF68" s="64"/>
      <c r="AG68" s="64"/>
      <c r="AH68" s="64"/>
      <c r="AI68" s="64"/>
      <c r="AJ68" s="64"/>
      <c r="AK68" s="64"/>
      <c r="AL68" s="64"/>
      <c r="AM68" s="64"/>
      <c r="AN68" s="64"/>
      <c r="AO68" s="64"/>
      <c r="AP68" s="64"/>
      <c r="AQ68" s="64"/>
      <c r="AR68" s="64"/>
      <c r="AS68" s="64"/>
      <c r="AT68" s="64"/>
      <c r="AU68" s="64"/>
      <c r="AV68" s="64"/>
      <c r="AW68" s="64"/>
      <c r="AX68" s="64"/>
      <c r="AY68" s="64"/>
      <c r="AZ68" s="64"/>
      <c r="BA68" s="64"/>
      <c r="BB68" s="64"/>
    </row>
    <row r="69" spans="2:71" s="39" customFormat="1" ht="17.25" customHeight="1" x14ac:dyDescent="0.4">
      <c r="E69" s="64"/>
      <c r="F69" s="64"/>
      <c r="G69" s="64"/>
      <c r="H69" s="64"/>
      <c r="I69" s="64"/>
      <c r="J69" s="64"/>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64"/>
      <c r="AP69" s="64"/>
      <c r="AQ69" s="64"/>
      <c r="AR69" s="64"/>
      <c r="AS69" s="64"/>
      <c r="AT69" s="64"/>
      <c r="AU69" s="64"/>
      <c r="AV69" s="64"/>
      <c r="AW69" s="64"/>
      <c r="AX69" s="64"/>
      <c r="AY69" s="64"/>
      <c r="AZ69" s="64"/>
      <c r="BA69" s="64"/>
      <c r="BB69" s="64"/>
    </row>
    <row r="70" spans="2:71" ht="17.25" customHeight="1" x14ac:dyDescent="0.4">
      <c r="B70" s="28" t="s">
        <v>175</v>
      </c>
    </row>
    <row r="71" spans="2:71" ht="17.25" customHeight="1" x14ac:dyDescent="0.4">
      <c r="B71" s="39" t="s">
        <v>211</v>
      </c>
    </row>
    <row r="72" spans="2:71" ht="17.25" customHeight="1" x14ac:dyDescent="0.4"/>
    <row r="73" spans="2:71" ht="17.25" customHeight="1" x14ac:dyDescent="0.4"/>
  </sheetData>
  <mergeCells count="1">
    <mergeCell ref="F4:K5"/>
  </mergeCells>
  <phoneticPr fontId="2"/>
  <pageMargins left="0.70866141732283472" right="0.70866141732283472" top="0.74803149606299213" bottom="0.74803149606299213" header="0.31496062992125984" footer="0.31496062992125984"/>
  <pageSetup paperSize="9" scale="46"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U81"/>
  <sheetViews>
    <sheetView showGridLines="0" view="pageBreakPreview" zoomScaleNormal="70" zoomScaleSheetLayoutView="100" workbookViewId="0"/>
  </sheetViews>
  <sheetFormatPr defaultColWidth="4.375" defaultRowHeight="20.25" customHeight="1" x14ac:dyDescent="0.4"/>
  <cols>
    <col min="1" max="1" width="1.625" style="169" customWidth="1"/>
    <col min="2" max="5" width="5.75" style="169" customWidth="1"/>
    <col min="6" max="6" width="16.5" style="169" hidden="1" customWidth="1"/>
    <col min="7" max="58" width="5.625" style="169" customWidth="1"/>
    <col min="59" max="16384" width="4.375" style="169"/>
  </cols>
  <sheetData>
    <row r="1" spans="2:64" s="122" customFormat="1" ht="20.25" customHeight="1" x14ac:dyDescent="0.4">
      <c r="C1" s="123" t="s">
        <v>217</v>
      </c>
      <c r="D1" s="123"/>
      <c r="E1" s="123"/>
      <c r="F1" s="123"/>
      <c r="G1" s="123"/>
      <c r="H1" s="124" t="s">
        <v>0</v>
      </c>
      <c r="J1" s="124"/>
      <c r="L1" s="123"/>
      <c r="M1" s="123"/>
      <c r="N1" s="123"/>
      <c r="O1" s="123"/>
      <c r="P1" s="123"/>
      <c r="Q1" s="123"/>
      <c r="R1" s="123"/>
      <c r="AM1" s="125"/>
      <c r="AN1" s="126"/>
      <c r="AO1" s="126" t="s">
        <v>68</v>
      </c>
      <c r="AP1" s="293" t="s">
        <v>176</v>
      </c>
      <c r="AQ1" s="294"/>
      <c r="AR1" s="294"/>
      <c r="AS1" s="294"/>
      <c r="AT1" s="294"/>
      <c r="AU1" s="294"/>
      <c r="AV1" s="294"/>
      <c r="AW1" s="294"/>
      <c r="AX1" s="294"/>
      <c r="AY1" s="294"/>
      <c r="AZ1" s="294"/>
      <c r="BA1" s="294"/>
      <c r="BB1" s="294"/>
      <c r="BC1" s="294"/>
      <c r="BD1" s="294"/>
      <c r="BE1" s="294"/>
      <c r="BF1" s="126" t="s">
        <v>21</v>
      </c>
    </row>
    <row r="2" spans="2:64" s="122" customFormat="1" ht="20.25" customHeight="1" x14ac:dyDescent="0.4">
      <c r="C2" s="123"/>
      <c r="D2" s="123"/>
      <c r="E2" s="123"/>
      <c r="F2" s="123"/>
      <c r="G2" s="123"/>
      <c r="J2" s="124"/>
      <c r="L2" s="123"/>
      <c r="M2" s="123"/>
      <c r="N2" s="123"/>
      <c r="O2" s="123"/>
      <c r="P2" s="123"/>
      <c r="Q2" s="123"/>
      <c r="R2" s="123"/>
      <c r="Y2" s="127" t="s">
        <v>64</v>
      </c>
      <c r="Z2" s="295">
        <v>6</v>
      </c>
      <c r="AA2" s="295"/>
      <c r="AB2" s="127" t="s">
        <v>65</v>
      </c>
      <c r="AC2" s="296">
        <f>IF(Z2=0,"",YEAR(DATE(2018+Z2,1,1)))</f>
        <v>2024</v>
      </c>
      <c r="AD2" s="296"/>
      <c r="AE2" s="128" t="s">
        <v>66</v>
      </c>
      <c r="AF2" s="128" t="s">
        <v>1</v>
      </c>
      <c r="AG2" s="295">
        <v>4</v>
      </c>
      <c r="AH2" s="295"/>
      <c r="AI2" s="128" t="s">
        <v>53</v>
      </c>
      <c r="AM2" s="125"/>
      <c r="AN2" s="126"/>
      <c r="AO2" s="126" t="s">
        <v>67</v>
      </c>
      <c r="AP2" s="295" t="s">
        <v>40</v>
      </c>
      <c r="AQ2" s="295"/>
      <c r="AR2" s="295"/>
      <c r="AS2" s="295"/>
      <c r="AT2" s="295"/>
      <c r="AU2" s="295"/>
      <c r="AV2" s="295"/>
      <c r="AW2" s="295"/>
      <c r="AX2" s="295"/>
      <c r="AY2" s="295"/>
      <c r="AZ2" s="295"/>
      <c r="BA2" s="295"/>
      <c r="BB2" s="295"/>
      <c r="BC2" s="295"/>
      <c r="BD2" s="295"/>
      <c r="BE2" s="295"/>
      <c r="BF2" s="126" t="s">
        <v>21</v>
      </c>
    </row>
    <row r="3" spans="2:64" s="129" customFormat="1" ht="20.25" customHeight="1" x14ac:dyDescent="0.4">
      <c r="G3" s="124"/>
      <c r="J3" s="124"/>
      <c r="L3" s="126"/>
      <c r="M3" s="126"/>
      <c r="N3" s="126"/>
      <c r="O3" s="126"/>
      <c r="P3" s="126"/>
      <c r="Q3" s="126"/>
      <c r="R3" s="126"/>
      <c r="Z3" s="130"/>
      <c r="AA3" s="130"/>
      <c r="AB3" s="131"/>
      <c r="AC3" s="132"/>
      <c r="AD3" s="131"/>
      <c r="BA3" s="133" t="s">
        <v>107</v>
      </c>
      <c r="BB3" s="297" t="s">
        <v>159</v>
      </c>
      <c r="BC3" s="298"/>
      <c r="BD3" s="298"/>
      <c r="BE3" s="299"/>
      <c r="BF3" s="126"/>
    </row>
    <row r="4" spans="2:64" s="129" customFormat="1" ht="18.75" x14ac:dyDescent="0.4">
      <c r="G4" s="124"/>
      <c r="J4" s="124"/>
      <c r="L4" s="126"/>
      <c r="M4" s="126"/>
      <c r="N4" s="126"/>
      <c r="O4" s="126"/>
      <c r="P4" s="126"/>
      <c r="Q4" s="126"/>
      <c r="R4" s="126"/>
      <c r="Z4" s="134"/>
      <c r="AA4" s="134"/>
      <c r="AG4" s="122"/>
      <c r="AH4" s="122"/>
      <c r="AI4" s="122"/>
      <c r="AJ4" s="122"/>
      <c r="AK4" s="122"/>
      <c r="AL4" s="122"/>
      <c r="AM4" s="122"/>
      <c r="AN4" s="122"/>
      <c r="AO4" s="122"/>
      <c r="AP4" s="122"/>
      <c r="AQ4" s="122"/>
      <c r="AR4" s="122"/>
      <c r="AS4" s="122"/>
      <c r="AT4" s="122"/>
      <c r="AU4" s="122"/>
      <c r="AV4" s="122"/>
      <c r="AW4" s="122"/>
      <c r="AX4" s="122"/>
      <c r="AY4" s="122"/>
      <c r="AZ4" s="122"/>
      <c r="BA4" s="133" t="s">
        <v>160</v>
      </c>
      <c r="BB4" s="297" t="s">
        <v>161</v>
      </c>
      <c r="BC4" s="298"/>
      <c r="BD4" s="298"/>
      <c r="BE4" s="299"/>
      <c r="BF4" s="135"/>
    </row>
    <row r="5" spans="2:64" s="129" customFormat="1" ht="6.75" customHeight="1" x14ac:dyDescent="0.4">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G5" s="122"/>
      <c r="AH5" s="122"/>
      <c r="AI5" s="122"/>
      <c r="AJ5" s="122"/>
      <c r="AK5" s="122"/>
      <c r="AL5" s="122"/>
      <c r="AM5" s="122"/>
      <c r="AN5" s="122"/>
      <c r="AO5" s="122"/>
      <c r="AP5" s="122"/>
      <c r="AQ5" s="122"/>
      <c r="AR5" s="122"/>
      <c r="AS5" s="122"/>
      <c r="AT5" s="122"/>
      <c r="AU5" s="122"/>
      <c r="AV5" s="122"/>
      <c r="AW5" s="122"/>
      <c r="AX5" s="122"/>
      <c r="AY5" s="122"/>
      <c r="AZ5" s="122"/>
      <c r="BA5" s="122"/>
      <c r="BB5" s="122"/>
      <c r="BC5" s="122"/>
      <c r="BD5" s="122"/>
      <c r="BE5" s="135"/>
      <c r="BF5" s="135"/>
    </row>
    <row r="6" spans="2:64" s="129" customFormat="1" ht="20.25" customHeight="1" x14ac:dyDescent="0.4">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G6" s="122"/>
      <c r="AH6" s="122"/>
      <c r="AI6" s="122"/>
      <c r="AJ6" s="122"/>
      <c r="AK6" s="122"/>
      <c r="AL6" s="122" t="s">
        <v>180</v>
      </c>
      <c r="AM6" s="122"/>
      <c r="AN6" s="122"/>
      <c r="AO6" s="122"/>
      <c r="AP6" s="122"/>
      <c r="AQ6" s="122"/>
      <c r="AR6" s="122"/>
      <c r="AS6" s="122"/>
      <c r="AT6" s="149"/>
      <c r="AU6" s="149"/>
      <c r="AV6" s="155"/>
      <c r="AW6" s="122"/>
      <c r="AX6" s="300">
        <v>40</v>
      </c>
      <c r="AY6" s="302"/>
      <c r="AZ6" s="155" t="s">
        <v>181</v>
      </c>
      <c r="BA6" s="122"/>
      <c r="BB6" s="300">
        <v>160</v>
      </c>
      <c r="BC6" s="302"/>
      <c r="BD6" s="155" t="s">
        <v>182</v>
      </c>
      <c r="BE6" s="122"/>
      <c r="BF6" s="135"/>
    </row>
    <row r="7" spans="2:64" s="129" customFormat="1" ht="6.75" customHeight="1" x14ac:dyDescent="0.4">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G7" s="122"/>
      <c r="AH7" s="122"/>
      <c r="AI7" s="122"/>
      <c r="AJ7" s="122"/>
      <c r="AK7" s="122"/>
      <c r="AL7" s="122"/>
      <c r="AM7" s="122"/>
      <c r="AN7" s="122"/>
      <c r="AO7" s="122"/>
      <c r="AP7" s="122"/>
      <c r="AQ7" s="122"/>
      <c r="AR7" s="122"/>
      <c r="AS7" s="122"/>
      <c r="AT7" s="122"/>
      <c r="AU7" s="122"/>
      <c r="AV7" s="122"/>
      <c r="AW7" s="122"/>
      <c r="AX7" s="122"/>
      <c r="AY7" s="122"/>
      <c r="AZ7" s="122"/>
      <c r="BA7" s="122"/>
      <c r="BB7" s="122"/>
      <c r="BC7" s="122"/>
      <c r="BD7" s="122"/>
      <c r="BE7" s="135"/>
      <c r="BF7" s="135"/>
    </row>
    <row r="8" spans="2:64" s="129"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Z8" s="139"/>
      <c r="AA8" s="145"/>
      <c r="AB8" s="137"/>
      <c r="AC8" s="139"/>
      <c r="AD8" s="139"/>
      <c r="AE8" s="139"/>
      <c r="AF8" s="146"/>
      <c r="AG8" s="147"/>
      <c r="AH8" s="147"/>
      <c r="AI8" s="147"/>
      <c r="AJ8" s="148"/>
      <c r="AK8" s="138"/>
      <c r="AL8" s="145"/>
      <c r="AM8" s="145"/>
      <c r="AN8" s="137"/>
      <c r="AO8" s="149"/>
      <c r="AP8" s="149"/>
      <c r="AQ8" s="149"/>
      <c r="AR8" s="150"/>
      <c r="AS8" s="150"/>
      <c r="AT8" s="122"/>
      <c r="AU8" s="149"/>
      <c r="AV8" s="149"/>
      <c r="AW8" s="140"/>
      <c r="AX8" s="122"/>
      <c r="AY8" s="122" t="s">
        <v>63</v>
      </c>
      <c r="AZ8" s="122"/>
      <c r="BA8" s="122"/>
      <c r="BB8" s="304">
        <f>DAY(EOMONTH(DATE(AC2,AG2,1),0))</f>
        <v>30</v>
      </c>
      <c r="BC8" s="305"/>
      <c r="BD8" s="122" t="s">
        <v>54</v>
      </c>
      <c r="BE8" s="122"/>
      <c r="BF8" s="122"/>
      <c r="BJ8" s="126"/>
      <c r="BK8" s="126"/>
      <c r="BL8" s="126"/>
    </row>
    <row r="9" spans="2:64" s="129"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Z9" s="136"/>
      <c r="AA9" s="148"/>
      <c r="AB9" s="148"/>
      <c r="AC9" s="136"/>
      <c r="AD9" s="136"/>
      <c r="AE9" s="136"/>
      <c r="AF9" s="152"/>
      <c r="AG9" s="139"/>
      <c r="AH9" s="148"/>
      <c r="AI9" s="136"/>
      <c r="AJ9" s="147"/>
      <c r="AK9" s="148"/>
      <c r="AL9" s="148"/>
      <c r="AM9" s="148"/>
      <c r="AN9" s="148"/>
      <c r="AO9" s="136"/>
      <c r="AP9" s="122"/>
      <c r="AQ9" s="153"/>
      <c r="AR9" s="153"/>
      <c r="AS9" s="153"/>
      <c r="AT9" s="122"/>
      <c r="AU9" s="122"/>
      <c r="AV9" s="122"/>
      <c r="AW9" s="122"/>
      <c r="AX9" s="122"/>
      <c r="AY9" s="122"/>
      <c r="AZ9" s="122"/>
      <c r="BA9" s="122"/>
      <c r="BB9" s="122"/>
      <c r="BC9" s="122"/>
      <c r="BD9" s="122"/>
      <c r="BE9" s="122"/>
      <c r="BF9" s="122"/>
      <c r="BJ9" s="126"/>
      <c r="BK9" s="126"/>
      <c r="BL9" s="126"/>
    </row>
    <row r="10" spans="2:64" s="129"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153"/>
      <c r="AV10" s="148"/>
      <c r="AW10" s="148"/>
      <c r="AX10" s="156"/>
      <c r="AY10" s="156"/>
      <c r="AZ10" s="135" t="s">
        <v>183</v>
      </c>
      <c r="BA10" s="148"/>
      <c r="BB10" s="300">
        <v>1</v>
      </c>
      <c r="BC10" s="301"/>
      <c r="BD10" s="302"/>
      <c r="BE10" s="157" t="s">
        <v>22</v>
      </c>
      <c r="BF10" s="122"/>
      <c r="BJ10" s="126"/>
      <c r="BK10" s="126"/>
      <c r="BL10" s="126"/>
    </row>
    <row r="11" spans="2:64" s="129"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153"/>
      <c r="AV11" s="148"/>
      <c r="AW11" s="148"/>
      <c r="AX11" s="156"/>
      <c r="AY11" s="156"/>
      <c r="AZ11" s="148"/>
      <c r="BA11" s="148"/>
      <c r="BB11" s="139"/>
      <c r="BC11" s="139"/>
      <c r="BD11" s="139"/>
      <c r="BE11" s="157"/>
      <c r="BF11" s="122"/>
      <c r="BJ11" s="126"/>
      <c r="BK11" s="126"/>
      <c r="BL11" s="126"/>
    </row>
    <row r="12" spans="2:64" s="129"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Z12" s="140"/>
      <c r="AA12" s="161"/>
      <c r="AB12" s="161"/>
      <c r="AC12" s="140"/>
      <c r="AD12" s="139"/>
      <c r="AE12" s="139"/>
      <c r="AF12" s="146"/>
      <c r="AG12" s="137"/>
      <c r="AH12" s="147"/>
      <c r="AI12" s="148"/>
      <c r="AJ12" s="147"/>
      <c r="AK12" s="148"/>
      <c r="AL12" s="148"/>
      <c r="AM12" s="148"/>
      <c r="AN12" s="148"/>
      <c r="AO12" s="303"/>
      <c r="AP12" s="303"/>
      <c r="AQ12" s="303"/>
      <c r="AR12" s="155"/>
      <c r="AS12" s="153"/>
      <c r="AT12" s="153"/>
      <c r="AU12" s="153"/>
      <c r="AV12" s="148"/>
      <c r="AW12" s="148"/>
      <c r="AX12" s="156"/>
      <c r="AY12" s="156"/>
      <c r="AZ12" s="148"/>
      <c r="BA12" s="148"/>
      <c r="BB12" s="300">
        <v>1</v>
      </c>
      <c r="BC12" s="301"/>
      <c r="BD12" s="302"/>
      <c r="BE12" s="162" t="s">
        <v>23</v>
      </c>
      <c r="BF12" s="122"/>
      <c r="BJ12" s="126"/>
      <c r="BK12" s="126"/>
      <c r="BL12" s="126"/>
    </row>
    <row r="13" spans="2:64" s="129"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153"/>
      <c r="AV13" s="148"/>
      <c r="AW13" s="148"/>
      <c r="AX13" s="156"/>
      <c r="AY13" s="156"/>
      <c r="AZ13" s="148"/>
      <c r="BA13" s="148"/>
      <c r="BB13" s="139"/>
      <c r="BC13" s="139"/>
      <c r="BD13" s="139"/>
      <c r="BE13" s="157"/>
      <c r="BF13" s="122"/>
      <c r="BJ13" s="126"/>
      <c r="BK13" s="126"/>
      <c r="BL13" s="126"/>
    </row>
    <row r="14" spans="2:64" s="129"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6">
        <v>0.39583333333333331</v>
      </c>
      <c r="AV14" s="307"/>
      <c r="AW14" s="308"/>
      <c r="AX14" s="139" t="s">
        <v>2</v>
      </c>
      <c r="AY14" s="306">
        <v>0.6875</v>
      </c>
      <c r="AZ14" s="307"/>
      <c r="BA14" s="308"/>
      <c r="BB14" s="138" t="s">
        <v>24</v>
      </c>
      <c r="BC14" s="309">
        <f>(AY14-AU14)*24</f>
        <v>7</v>
      </c>
      <c r="BD14" s="310"/>
      <c r="BE14" s="137" t="s">
        <v>25</v>
      </c>
      <c r="BF14" s="139"/>
      <c r="BJ14" s="126"/>
      <c r="BK14" s="126"/>
      <c r="BL14" s="126"/>
    </row>
    <row r="15" spans="2:64" s="129" customFormat="1" ht="6.75" customHeight="1" x14ac:dyDescent="0.15">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Q15" s="134"/>
      <c r="AR15" s="134"/>
      <c r="AS15" s="134"/>
      <c r="AT15" s="134"/>
      <c r="AU15" s="134"/>
      <c r="AV15" s="152"/>
      <c r="AW15" s="152"/>
      <c r="AX15" s="167"/>
      <c r="AY15" s="167"/>
      <c r="AZ15" s="152"/>
      <c r="BA15" s="152"/>
      <c r="BB15" s="146"/>
      <c r="BC15" s="146"/>
      <c r="BD15" s="146"/>
      <c r="BE15" s="168"/>
      <c r="BJ15" s="126"/>
      <c r="BK15" s="126"/>
      <c r="BL15" s="126"/>
    </row>
    <row r="16" spans="2:64" ht="8.4499999999999993" customHeight="1" thickBot="1" x14ac:dyDescent="0.45">
      <c r="C16" s="170"/>
      <c r="D16" s="170"/>
      <c r="E16" s="170"/>
      <c r="F16" s="170"/>
      <c r="G16" s="170"/>
      <c r="X16" s="170"/>
      <c r="AN16" s="170"/>
      <c r="BE16" s="171"/>
      <c r="BF16" s="171"/>
      <c r="BG16" s="171"/>
    </row>
    <row r="17" spans="2:58" ht="20.25" customHeight="1" x14ac:dyDescent="0.4">
      <c r="B17" s="349" t="s">
        <v>98</v>
      </c>
      <c r="C17" s="352" t="s">
        <v>185</v>
      </c>
      <c r="D17" s="353"/>
      <c r="E17" s="354"/>
      <c r="F17" s="172"/>
      <c r="G17" s="361" t="s">
        <v>186</v>
      </c>
      <c r="H17" s="364" t="s">
        <v>187</v>
      </c>
      <c r="I17" s="353"/>
      <c r="J17" s="353"/>
      <c r="K17" s="354"/>
      <c r="L17" s="364" t="s">
        <v>188</v>
      </c>
      <c r="M17" s="353"/>
      <c r="N17" s="353"/>
      <c r="O17" s="367"/>
      <c r="P17" s="370"/>
      <c r="Q17" s="371"/>
      <c r="R17" s="372"/>
      <c r="S17" s="379" t="s">
        <v>189</v>
      </c>
      <c r="T17" s="380"/>
      <c r="U17" s="380"/>
      <c r="V17" s="380"/>
      <c r="W17" s="380"/>
      <c r="X17" s="380"/>
      <c r="Y17" s="380"/>
      <c r="Z17" s="380"/>
      <c r="AA17" s="380"/>
      <c r="AB17" s="380"/>
      <c r="AC17" s="380"/>
      <c r="AD17" s="380"/>
      <c r="AE17" s="380"/>
      <c r="AF17" s="380"/>
      <c r="AG17" s="380"/>
      <c r="AH17" s="380"/>
      <c r="AI17" s="380"/>
      <c r="AJ17" s="380"/>
      <c r="AK17" s="380"/>
      <c r="AL17" s="380"/>
      <c r="AM17" s="380"/>
      <c r="AN17" s="380"/>
      <c r="AO17" s="380"/>
      <c r="AP17" s="380"/>
      <c r="AQ17" s="380"/>
      <c r="AR17" s="380"/>
      <c r="AS17" s="380"/>
      <c r="AT17" s="380"/>
      <c r="AU17" s="380"/>
      <c r="AV17" s="380"/>
      <c r="AW17" s="381"/>
      <c r="AX17" s="382" t="str">
        <f>IF(BB3="４週","(11) 1～4週目の勤務時間数合計","(11) 1か月の勤務時間数   合計")</f>
        <v>(11) 1～4週目の勤務時間数合計</v>
      </c>
      <c r="AY17" s="383"/>
      <c r="AZ17" s="388" t="s">
        <v>190</v>
      </c>
      <c r="BA17" s="389"/>
      <c r="BB17" s="311" t="s">
        <v>191</v>
      </c>
      <c r="BC17" s="312"/>
      <c r="BD17" s="312"/>
      <c r="BE17" s="312"/>
      <c r="BF17" s="313"/>
    </row>
    <row r="18" spans="2:58" ht="20.25" customHeight="1" x14ac:dyDescent="0.4">
      <c r="B18" s="350"/>
      <c r="C18" s="355"/>
      <c r="D18" s="356"/>
      <c r="E18" s="357"/>
      <c r="F18" s="173"/>
      <c r="G18" s="362"/>
      <c r="H18" s="365"/>
      <c r="I18" s="356"/>
      <c r="J18" s="356"/>
      <c r="K18" s="357"/>
      <c r="L18" s="365"/>
      <c r="M18" s="356"/>
      <c r="N18" s="356"/>
      <c r="O18" s="368"/>
      <c r="P18" s="373"/>
      <c r="Q18" s="374"/>
      <c r="R18" s="375"/>
      <c r="S18" s="394" t="s">
        <v>16</v>
      </c>
      <c r="T18" s="395"/>
      <c r="U18" s="395"/>
      <c r="V18" s="395"/>
      <c r="W18" s="395"/>
      <c r="X18" s="395"/>
      <c r="Y18" s="396"/>
      <c r="Z18" s="394" t="s">
        <v>17</v>
      </c>
      <c r="AA18" s="395"/>
      <c r="AB18" s="395"/>
      <c r="AC18" s="395"/>
      <c r="AD18" s="395"/>
      <c r="AE18" s="395"/>
      <c r="AF18" s="396"/>
      <c r="AG18" s="394" t="s">
        <v>18</v>
      </c>
      <c r="AH18" s="395"/>
      <c r="AI18" s="395"/>
      <c r="AJ18" s="395"/>
      <c r="AK18" s="395"/>
      <c r="AL18" s="395"/>
      <c r="AM18" s="396"/>
      <c r="AN18" s="394" t="s">
        <v>19</v>
      </c>
      <c r="AO18" s="395"/>
      <c r="AP18" s="395"/>
      <c r="AQ18" s="395"/>
      <c r="AR18" s="395"/>
      <c r="AS18" s="395"/>
      <c r="AT18" s="396"/>
      <c r="AU18" s="397" t="s">
        <v>20</v>
      </c>
      <c r="AV18" s="398"/>
      <c r="AW18" s="399"/>
      <c r="AX18" s="384"/>
      <c r="AY18" s="385"/>
      <c r="AZ18" s="390"/>
      <c r="BA18" s="391"/>
      <c r="BB18" s="314"/>
      <c r="BC18" s="315"/>
      <c r="BD18" s="315"/>
      <c r="BE18" s="315"/>
      <c r="BF18" s="316"/>
    </row>
    <row r="19" spans="2:58" ht="20.25" customHeight="1" x14ac:dyDescent="0.4">
      <c r="B19" s="350"/>
      <c r="C19" s="355"/>
      <c r="D19" s="356"/>
      <c r="E19" s="357"/>
      <c r="F19" s="173"/>
      <c r="G19" s="362"/>
      <c r="H19" s="365"/>
      <c r="I19" s="356"/>
      <c r="J19" s="356"/>
      <c r="K19" s="357"/>
      <c r="L19" s="365"/>
      <c r="M19" s="356"/>
      <c r="N19" s="356"/>
      <c r="O19" s="368"/>
      <c r="P19" s="373"/>
      <c r="Q19" s="374"/>
      <c r="R19" s="375"/>
      <c r="S19" s="174">
        <v>1</v>
      </c>
      <c r="T19" s="175">
        <v>2</v>
      </c>
      <c r="U19" s="175">
        <v>3</v>
      </c>
      <c r="V19" s="175">
        <v>4</v>
      </c>
      <c r="W19" s="175">
        <v>5</v>
      </c>
      <c r="X19" s="175">
        <v>6</v>
      </c>
      <c r="Y19" s="176">
        <v>7</v>
      </c>
      <c r="Z19" s="174">
        <v>8</v>
      </c>
      <c r="AA19" s="175">
        <v>9</v>
      </c>
      <c r="AB19" s="175">
        <v>10</v>
      </c>
      <c r="AC19" s="175">
        <v>11</v>
      </c>
      <c r="AD19" s="175">
        <v>12</v>
      </c>
      <c r="AE19" s="175">
        <v>13</v>
      </c>
      <c r="AF19" s="176">
        <v>14</v>
      </c>
      <c r="AG19" s="177">
        <v>15</v>
      </c>
      <c r="AH19" s="175">
        <v>16</v>
      </c>
      <c r="AI19" s="175">
        <v>17</v>
      </c>
      <c r="AJ19" s="175">
        <v>18</v>
      </c>
      <c r="AK19" s="175">
        <v>19</v>
      </c>
      <c r="AL19" s="175">
        <v>20</v>
      </c>
      <c r="AM19" s="176">
        <v>21</v>
      </c>
      <c r="AN19" s="174">
        <v>22</v>
      </c>
      <c r="AO19" s="175">
        <v>23</v>
      </c>
      <c r="AP19" s="175">
        <v>24</v>
      </c>
      <c r="AQ19" s="175">
        <v>25</v>
      </c>
      <c r="AR19" s="175">
        <v>26</v>
      </c>
      <c r="AS19" s="175">
        <v>27</v>
      </c>
      <c r="AT19" s="176">
        <v>28</v>
      </c>
      <c r="AU19" s="178" t="str">
        <f>IF($BB$3="暦月",IF(DAY(DATE($AC$2,$AG$2,29))=29,29,""),"")</f>
        <v/>
      </c>
      <c r="AV19" s="179" t="str">
        <f>IF($BB$3="暦月",IF(DAY(DATE($AC$2,$AG$2,30))=30,30,""),"")</f>
        <v/>
      </c>
      <c r="AW19" s="180" t="str">
        <f>IF($BB$3="暦月",IF(DAY(DATE($AC$2,$AG$2,31))=31,31,""),"")</f>
        <v/>
      </c>
      <c r="AX19" s="384"/>
      <c r="AY19" s="385"/>
      <c r="AZ19" s="390"/>
      <c r="BA19" s="391"/>
      <c r="BB19" s="314"/>
      <c r="BC19" s="315"/>
      <c r="BD19" s="315"/>
      <c r="BE19" s="315"/>
      <c r="BF19" s="316"/>
    </row>
    <row r="20" spans="2:58" ht="20.25" hidden="1" customHeight="1" x14ac:dyDescent="0.4">
      <c r="B20" s="350"/>
      <c r="C20" s="355"/>
      <c r="D20" s="356"/>
      <c r="E20" s="357"/>
      <c r="F20" s="173"/>
      <c r="G20" s="362"/>
      <c r="H20" s="365"/>
      <c r="I20" s="356"/>
      <c r="J20" s="356"/>
      <c r="K20" s="357"/>
      <c r="L20" s="365"/>
      <c r="M20" s="356"/>
      <c r="N20" s="356"/>
      <c r="O20" s="368"/>
      <c r="P20" s="373"/>
      <c r="Q20" s="374"/>
      <c r="R20" s="375"/>
      <c r="S20" s="174">
        <f>WEEKDAY(DATE($AC$2,$AG$2,1))</f>
        <v>2</v>
      </c>
      <c r="T20" s="175">
        <f>WEEKDAY(DATE($AC$2,$AG$2,2))</f>
        <v>3</v>
      </c>
      <c r="U20" s="175">
        <f>WEEKDAY(DATE($AC$2,$AG$2,3))</f>
        <v>4</v>
      </c>
      <c r="V20" s="175">
        <f>WEEKDAY(DATE($AC$2,$AG$2,4))</f>
        <v>5</v>
      </c>
      <c r="W20" s="175">
        <f>WEEKDAY(DATE($AC$2,$AG$2,5))</f>
        <v>6</v>
      </c>
      <c r="X20" s="175">
        <f>WEEKDAY(DATE($AC$2,$AG$2,6))</f>
        <v>7</v>
      </c>
      <c r="Y20" s="176">
        <f>WEEKDAY(DATE($AC$2,$AG$2,7))</f>
        <v>1</v>
      </c>
      <c r="Z20" s="174">
        <f>WEEKDAY(DATE($AC$2,$AG$2,8))</f>
        <v>2</v>
      </c>
      <c r="AA20" s="175">
        <f>WEEKDAY(DATE($AC$2,$AG$2,9))</f>
        <v>3</v>
      </c>
      <c r="AB20" s="175">
        <f>WEEKDAY(DATE($AC$2,$AG$2,10))</f>
        <v>4</v>
      </c>
      <c r="AC20" s="175">
        <f>WEEKDAY(DATE($AC$2,$AG$2,11))</f>
        <v>5</v>
      </c>
      <c r="AD20" s="175">
        <f>WEEKDAY(DATE($AC$2,$AG$2,12))</f>
        <v>6</v>
      </c>
      <c r="AE20" s="175">
        <f>WEEKDAY(DATE($AC$2,$AG$2,13))</f>
        <v>7</v>
      </c>
      <c r="AF20" s="176">
        <f>WEEKDAY(DATE($AC$2,$AG$2,14))</f>
        <v>1</v>
      </c>
      <c r="AG20" s="174">
        <f>WEEKDAY(DATE($AC$2,$AG$2,15))</f>
        <v>2</v>
      </c>
      <c r="AH20" s="175">
        <f>WEEKDAY(DATE($AC$2,$AG$2,16))</f>
        <v>3</v>
      </c>
      <c r="AI20" s="175">
        <f>WEEKDAY(DATE($AC$2,$AG$2,17))</f>
        <v>4</v>
      </c>
      <c r="AJ20" s="175">
        <f>WEEKDAY(DATE($AC$2,$AG$2,18))</f>
        <v>5</v>
      </c>
      <c r="AK20" s="175">
        <f>WEEKDAY(DATE($AC$2,$AG$2,19))</f>
        <v>6</v>
      </c>
      <c r="AL20" s="175">
        <f>WEEKDAY(DATE($AC$2,$AG$2,20))</f>
        <v>7</v>
      </c>
      <c r="AM20" s="176">
        <f>WEEKDAY(DATE($AC$2,$AG$2,21))</f>
        <v>1</v>
      </c>
      <c r="AN20" s="174">
        <f>WEEKDAY(DATE($AC$2,$AG$2,22))</f>
        <v>2</v>
      </c>
      <c r="AO20" s="175">
        <f>WEEKDAY(DATE($AC$2,$AG$2,23))</f>
        <v>3</v>
      </c>
      <c r="AP20" s="175">
        <f>WEEKDAY(DATE($AC$2,$AG$2,24))</f>
        <v>4</v>
      </c>
      <c r="AQ20" s="175">
        <f>WEEKDAY(DATE($AC$2,$AG$2,25))</f>
        <v>5</v>
      </c>
      <c r="AR20" s="175">
        <f>WEEKDAY(DATE($AC$2,$AG$2,26))</f>
        <v>6</v>
      </c>
      <c r="AS20" s="175">
        <f>WEEKDAY(DATE($AC$2,$AG$2,27))</f>
        <v>7</v>
      </c>
      <c r="AT20" s="176">
        <f>WEEKDAY(DATE($AC$2,$AG$2,28))</f>
        <v>1</v>
      </c>
      <c r="AU20" s="174">
        <f>IF(AU19=29,WEEKDAY(DATE($AC$2,$AG$2,29)),0)</f>
        <v>0</v>
      </c>
      <c r="AV20" s="175">
        <f>IF(AV19=30,WEEKDAY(DATE($AC$2,$AG$2,30)),0)</f>
        <v>0</v>
      </c>
      <c r="AW20" s="176">
        <f>IF(AW19=31,WEEKDAY(DATE($AC$2,$AG$2,31)),0)</f>
        <v>0</v>
      </c>
      <c r="AX20" s="384"/>
      <c r="AY20" s="385"/>
      <c r="AZ20" s="390"/>
      <c r="BA20" s="391"/>
      <c r="BB20" s="314"/>
      <c r="BC20" s="315"/>
      <c r="BD20" s="315"/>
      <c r="BE20" s="315"/>
      <c r="BF20" s="316"/>
    </row>
    <row r="21" spans="2:58" ht="22.5" customHeight="1" thickBot="1" x14ac:dyDescent="0.45">
      <c r="B21" s="351"/>
      <c r="C21" s="358"/>
      <c r="D21" s="359"/>
      <c r="E21" s="360"/>
      <c r="F21" s="181"/>
      <c r="G21" s="363"/>
      <c r="H21" s="366"/>
      <c r="I21" s="359"/>
      <c r="J21" s="359"/>
      <c r="K21" s="360"/>
      <c r="L21" s="366"/>
      <c r="M21" s="359"/>
      <c r="N21" s="359"/>
      <c r="O21" s="369"/>
      <c r="P21" s="376"/>
      <c r="Q21" s="377"/>
      <c r="R21" s="378"/>
      <c r="S21" s="182" t="str">
        <f>IF(S20=1,"日",IF(S20=2,"月",IF(S20=3,"火",IF(S20=4,"水",IF(S20=5,"木",IF(S20=6,"金","土"))))))</f>
        <v>月</v>
      </c>
      <c r="T21" s="183" t="str">
        <f t="shared" ref="T21:AT21" si="0">IF(T20=1,"日",IF(T20=2,"月",IF(T20=3,"火",IF(T20=4,"水",IF(T20=5,"木",IF(T20=6,"金","土"))))))</f>
        <v>火</v>
      </c>
      <c r="U21" s="183" t="str">
        <f t="shared" si="0"/>
        <v>水</v>
      </c>
      <c r="V21" s="183" t="str">
        <f t="shared" si="0"/>
        <v>木</v>
      </c>
      <c r="W21" s="183" t="str">
        <f t="shared" si="0"/>
        <v>金</v>
      </c>
      <c r="X21" s="183" t="str">
        <f t="shared" si="0"/>
        <v>土</v>
      </c>
      <c r="Y21" s="184" t="str">
        <f t="shared" si="0"/>
        <v>日</v>
      </c>
      <c r="Z21" s="182" t="str">
        <f>IF(Z20=1,"日",IF(Z20=2,"月",IF(Z20=3,"火",IF(Z20=4,"水",IF(Z20=5,"木",IF(Z20=6,"金","土"))))))</f>
        <v>月</v>
      </c>
      <c r="AA21" s="183" t="str">
        <f t="shared" si="0"/>
        <v>火</v>
      </c>
      <c r="AB21" s="183" t="str">
        <f t="shared" si="0"/>
        <v>水</v>
      </c>
      <c r="AC21" s="183" t="str">
        <f t="shared" si="0"/>
        <v>木</v>
      </c>
      <c r="AD21" s="183" t="str">
        <f t="shared" si="0"/>
        <v>金</v>
      </c>
      <c r="AE21" s="183" t="str">
        <f t="shared" si="0"/>
        <v>土</v>
      </c>
      <c r="AF21" s="184" t="str">
        <f t="shared" si="0"/>
        <v>日</v>
      </c>
      <c r="AG21" s="182" t="str">
        <f>IF(AG20=1,"日",IF(AG20=2,"月",IF(AG20=3,"火",IF(AG20=4,"水",IF(AG20=5,"木",IF(AG20=6,"金","土"))))))</f>
        <v>月</v>
      </c>
      <c r="AH21" s="183" t="str">
        <f t="shared" si="0"/>
        <v>火</v>
      </c>
      <c r="AI21" s="183" t="str">
        <f t="shared" si="0"/>
        <v>水</v>
      </c>
      <c r="AJ21" s="183" t="str">
        <f t="shared" si="0"/>
        <v>木</v>
      </c>
      <c r="AK21" s="183" t="str">
        <f t="shared" si="0"/>
        <v>金</v>
      </c>
      <c r="AL21" s="183" t="str">
        <f t="shared" si="0"/>
        <v>土</v>
      </c>
      <c r="AM21" s="184" t="str">
        <f t="shared" si="0"/>
        <v>日</v>
      </c>
      <c r="AN21" s="182" t="str">
        <f>IF(AN20=1,"日",IF(AN20=2,"月",IF(AN20=3,"火",IF(AN20=4,"水",IF(AN20=5,"木",IF(AN20=6,"金","土"))))))</f>
        <v>月</v>
      </c>
      <c r="AO21" s="183" t="str">
        <f t="shared" si="0"/>
        <v>火</v>
      </c>
      <c r="AP21" s="183" t="str">
        <f t="shared" si="0"/>
        <v>水</v>
      </c>
      <c r="AQ21" s="183" t="str">
        <f t="shared" si="0"/>
        <v>木</v>
      </c>
      <c r="AR21" s="183" t="str">
        <f t="shared" si="0"/>
        <v>金</v>
      </c>
      <c r="AS21" s="183" t="str">
        <f t="shared" si="0"/>
        <v>土</v>
      </c>
      <c r="AT21" s="184" t="str">
        <f t="shared" si="0"/>
        <v>日</v>
      </c>
      <c r="AU21" s="183" t="str">
        <f>IF(AU20=1,"日",IF(AU20=2,"月",IF(AU20=3,"火",IF(AU20=4,"水",IF(AU20=5,"木",IF(AU20=6,"金",IF(AU20=0,"","土")))))))</f>
        <v/>
      </c>
      <c r="AV21" s="183" t="str">
        <f>IF(AV20=1,"日",IF(AV20=2,"月",IF(AV20=3,"火",IF(AV20=4,"水",IF(AV20=5,"木",IF(AV20=6,"金",IF(AV20=0,"","土")))))))</f>
        <v/>
      </c>
      <c r="AW21" s="183" t="str">
        <f>IF(AW20=1,"日",IF(AW20=2,"月",IF(AW20=3,"火",IF(AW20=4,"水",IF(AW20=5,"木",IF(AW20=6,"金",IF(AW20=0,"","土")))))))</f>
        <v/>
      </c>
      <c r="AX21" s="386"/>
      <c r="AY21" s="387"/>
      <c r="AZ21" s="392"/>
      <c r="BA21" s="393"/>
      <c r="BB21" s="317"/>
      <c r="BC21" s="318"/>
      <c r="BD21" s="318"/>
      <c r="BE21" s="318"/>
      <c r="BF21" s="319"/>
    </row>
    <row r="22" spans="2:58" ht="20.25" customHeight="1" x14ac:dyDescent="0.4">
      <c r="B22" s="425">
        <v>1</v>
      </c>
      <c r="C22" s="430" t="s">
        <v>4</v>
      </c>
      <c r="D22" s="431"/>
      <c r="E22" s="432"/>
      <c r="F22" s="91"/>
      <c r="G22" s="341" t="s">
        <v>123</v>
      </c>
      <c r="H22" s="343" t="s">
        <v>106</v>
      </c>
      <c r="I22" s="344"/>
      <c r="J22" s="344"/>
      <c r="K22" s="345"/>
      <c r="L22" s="400" t="s">
        <v>124</v>
      </c>
      <c r="M22" s="401"/>
      <c r="N22" s="401"/>
      <c r="O22" s="402"/>
      <c r="P22" s="406" t="s">
        <v>49</v>
      </c>
      <c r="Q22" s="407"/>
      <c r="R22" s="408"/>
      <c r="S22" s="111" t="s">
        <v>162</v>
      </c>
      <c r="T22" s="112" t="s">
        <v>167</v>
      </c>
      <c r="U22" s="112"/>
      <c r="V22" s="112" t="s">
        <v>162</v>
      </c>
      <c r="W22" s="112" t="s">
        <v>162</v>
      </c>
      <c r="X22" s="112"/>
      <c r="Y22" s="113" t="s">
        <v>162</v>
      </c>
      <c r="Z22" s="111" t="s">
        <v>162</v>
      </c>
      <c r="AA22" s="112" t="s">
        <v>162</v>
      </c>
      <c r="AB22" s="112"/>
      <c r="AC22" s="112" t="s">
        <v>162</v>
      </c>
      <c r="AD22" s="112" t="s">
        <v>162</v>
      </c>
      <c r="AE22" s="112"/>
      <c r="AF22" s="113" t="s">
        <v>162</v>
      </c>
      <c r="AG22" s="111" t="s">
        <v>162</v>
      </c>
      <c r="AH22" s="112" t="s">
        <v>162</v>
      </c>
      <c r="AI22" s="112"/>
      <c r="AJ22" s="112" t="s">
        <v>162</v>
      </c>
      <c r="AK22" s="112" t="s">
        <v>162</v>
      </c>
      <c r="AL22" s="112"/>
      <c r="AM22" s="113" t="s">
        <v>162</v>
      </c>
      <c r="AN22" s="111" t="s">
        <v>162</v>
      </c>
      <c r="AO22" s="112" t="s">
        <v>162</v>
      </c>
      <c r="AP22" s="112"/>
      <c r="AQ22" s="112" t="s">
        <v>162</v>
      </c>
      <c r="AR22" s="112" t="s">
        <v>162</v>
      </c>
      <c r="AS22" s="112"/>
      <c r="AT22" s="113" t="s">
        <v>162</v>
      </c>
      <c r="AU22" s="111"/>
      <c r="AV22" s="112"/>
      <c r="AW22" s="112"/>
      <c r="AX22" s="426"/>
      <c r="AY22" s="427"/>
      <c r="AZ22" s="428"/>
      <c r="BA22" s="429"/>
      <c r="BB22" s="320"/>
      <c r="BC22" s="321"/>
      <c r="BD22" s="321"/>
      <c r="BE22" s="321"/>
      <c r="BF22" s="322"/>
    </row>
    <row r="23" spans="2:58" ht="20.25" customHeight="1" x14ac:dyDescent="0.4">
      <c r="B23" s="411"/>
      <c r="C23" s="433"/>
      <c r="D23" s="434"/>
      <c r="E23" s="435"/>
      <c r="F23" s="92"/>
      <c r="G23" s="342"/>
      <c r="H23" s="346"/>
      <c r="I23" s="347"/>
      <c r="J23" s="347"/>
      <c r="K23" s="348"/>
      <c r="L23" s="403"/>
      <c r="M23" s="404"/>
      <c r="N23" s="404"/>
      <c r="O23" s="405"/>
      <c r="P23" s="329" t="s">
        <v>15</v>
      </c>
      <c r="Q23" s="330"/>
      <c r="R23" s="331"/>
      <c r="S23" s="237">
        <f>IF(S22="","",VLOOKUP(S22,'【記載例】シフト記号表（勤務時間帯）'!$C$6:$K$35,9,FALSE))</f>
        <v>8</v>
      </c>
      <c r="T23" s="238">
        <f>IF(T22="","",VLOOKUP(T22,'【記載例】シフト記号表（勤務時間帯）'!$C$6:$K$35,9,FALSE))</f>
        <v>8</v>
      </c>
      <c r="U23" s="238" t="str">
        <f>IF(U22="","",VLOOKUP(U22,'【記載例】シフト記号表（勤務時間帯）'!$C$6:$K$35,9,FALSE))</f>
        <v/>
      </c>
      <c r="V23" s="238">
        <f>IF(V22="","",VLOOKUP(V22,'【記載例】シフト記号表（勤務時間帯）'!$C$6:$K$35,9,FALSE))</f>
        <v>8</v>
      </c>
      <c r="W23" s="238">
        <f>IF(W22="","",VLOOKUP(W22,'【記載例】シフト記号表（勤務時間帯）'!$C$6:$K$35,9,FALSE))</f>
        <v>8</v>
      </c>
      <c r="X23" s="238" t="str">
        <f>IF(X22="","",VLOOKUP(X22,'【記載例】シフト記号表（勤務時間帯）'!$C$6:$K$35,9,FALSE))</f>
        <v/>
      </c>
      <c r="Y23" s="239">
        <f>IF(Y22="","",VLOOKUP(Y22,'【記載例】シフト記号表（勤務時間帯）'!$C$6:$K$35,9,FALSE))</f>
        <v>8</v>
      </c>
      <c r="Z23" s="237">
        <f>IF(Z22="","",VLOOKUP(Z22,'【記載例】シフト記号表（勤務時間帯）'!$C$6:$K$35,9,FALSE))</f>
        <v>8</v>
      </c>
      <c r="AA23" s="238">
        <f>IF(AA22="","",VLOOKUP(AA22,'【記載例】シフト記号表（勤務時間帯）'!$C$6:$K$35,9,FALSE))</f>
        <v>8</v>
      </c>
      <c r="AB23" s="238" t="str">
        <f>IF(AB22="","",VLOOKUP(AB22,'【記載例】シフト記号表（勤務時間帯）'!$C$6:$K$35,9,FALSE))</f>
        <v/>
      </c>
      <c r="AC23" s="238">
        <f>IF(AC22="","",VLOOKUP(AC22,'【記載例】シフト記号表（勤務時間帯）'!$C$6:$K$35,9,FALSE))</f>
        <v>8</v>
      </c>
      <c r="AD23" s="238">
        <f>IF(AD22="","",VLOOKUP(AD22,'【記載例】シフト記号表（勤務時間帯）'!$C$6:$K$35,9,FALSE))</f>
        <v>8</v>
      </c>
      <c r="AE23" s="238" t="str">
        <f>IF(AE22="","",VLOOKUP(AE22,'【記載例】シフト記号表（勤務時間帯）'!$C$6:$K$35,9,FALSE))</f>
        <v/>
      </c>
      <c r="AF23" s="239">
        <f>IF(AF22="","",VLOOKUP(AF22,'【記載例】シフト記号表（勤務時間帯）'!$C$6:$K$35,9,FALSE))</f>
        <v>8</v>
      </c>
      <c r="AG23" s="237">
        <f>IF(AG22="","",VLOOKUP(AG22,'【記載例】シフト記号表（勤務時間帯）'!$C$6:$K$35,9,FALSE))</f>
        <v>8</v>
      </c>
      <c r="AH23" s="238">
        <f>IF(AH22="","",VLOOKUP(AH22,'【記載例】シフト記号表（勤務時間帯）'!$C$6:$K$35,9,FALSE))</f>
        <v>8</v>
      </c>
      <c r="AI23" s="238" t="str">
        <f>IF(AI22="","",VLOOKUP(AI22,'【記載例】シフト記号表（勤務時間帯）'!$C$6:$K$35,9,FALSE))</f>
        <v/>
      </c>
      <c r="AJ23" s="238">
        <f>IF(AJ22="","",VLOOKUP(AJ22,'【記載例】シフト記号表（勤務時間帯）'!$C$6:$K$35,9,FALSE))</f>
        <v>8</v>
      </c>
      <c r="AK23" s="238">
        <f>IF(AK22="","",VLOOKUP(AK22,'【記載例】シフト記号表（勤務時間帯）'!$C$6:$K$35,9,FALSE))</f>
        <v>8</v>
      </c>
      <c r="AL23" s="238" t="str">
        <f>IF(AL22="","",VLOOKUP(AL22,'【記載例】シフト記号表（勤務時間帯）'!$C$6:$K$35,9,FALSE))</f>
        <v/>
      </c>
      <c r="AM23" s="239">
        <f>IF(AM22="","",VLOOKUP(AM22,'【記載例】シフト記号表（勤務時間帯）'!$C$6:$K$35,9,FALSE))</f>
        <v>8</v>
      </c>
      <c r="AN23" s="237">
        <f>IF(AN22="","",VLOOKUP(AN22,'【記載例】シフト記号表（勤務時間帯）'!$C$6:$K$35,9,FALSE))</f>
        <v>8</v>
      </c>
      <c r="AO23" s="238">
        <f>IF(AO22="","",VLOOKUP(AO22,'【記載例】シフト記号表（勤務時間帯）'!$C$6:$K$35,9,FALSE))</f>
        <v>8</v>
      </c>
      <c r="AP23" s="238" t="str">
        <f>IF(AP22="","",VLOOKUP(AP22,'【記載例】シフト記号表（勤務時間帯）'!$C$6:$K$35,9,FALSE))</f>
        <v/>
      </c>
      <c r="AQ23" s="238">
        <f>IF(AQ22="","",VLOOKUP(AQ22,'【記載例】シフト記号表（勤務時間帯）'!$C$6:$K$35,9,FALSE))</f>
        <v>8</v>
      </c>
      <c r="AR23" s="238">
        <f>IF(AR22="","",VLOOKUP(AR22,'【記載例】シフト記号表（勤務時間帯）'!$C$6:$K$35,9,FALSE))</f>
        <v>8</v>
      </c>
      <c r="AS23" s="238" t="str">
        <f>IF(AS22="","",VLOOKUP(AS22,'【記載例】シフト記号表（勤務時間帯）'!$C$6:$K$35,9,FALSE))</f>
        <v/>
      </c>
      <c r="AT23" s="239">
        <f>IF(AT22="","",VLOOKUP(AT22,'【記載例】シフト記号表（勤務時間帯）'!$C$6:$K$35,9,FALSE))</f>
        <v>8</v>
      </c>
      <c r="AU23" s="237" t="str">
        <f>IF(AU22="","",VLOOKUP(AU22,'【記載例】シフト記号表（勤務時間帯）'!$C$6:$K$35,9,FALSE))</f>
        <v/>
      </c>
      <c r="AV23" s="238" t="str">
        <f>IF(AV22="","",VLOOKUP(AV22,'【記載例】シフト記号表（勤務時間帯）'!$C$6:$K$35,9,FALSE))</f>
        <v/>
      </c>
      <c r="AW23" s="238" t="str">
        <f>IF(AW22="","",VLOOKUP(AW22,'【記載例】シフト記号表（勤務時間帯）'!$C$6:$K$35,9,FALSE))</f>
        <v/>
      </c>
      <c r="AX23" s="332">
        <f>IF($BB$3="４週",SUM(S23:AT23),IF($BB$3="暦月",SUM(S23:AW23),""))</f>
        <v>160</v>
      </c>
      <c r="AY23" s="333"/>
      <c r="AZ23" s="334">
        <f>IF($BB$3="４週",AX23/4,IF($BB$3="暦月",【記載例】地密通所!AX23/(【記載例】地密通所!$BB$8/7),""))</f>
        <v>40</v>
      </c>
      <c r="BA23" s="335"/>
      <c r="BB23" s="323"/>
      <c r="BC23" s="324"/>
      <c r="BD23" s="324"/>
      <c r="BE23" s="324"/>
      <c r="BF23" s="325"/>
    </row>
    <row r="24" spans="2:58" ht="20.25" customHeight="1" x14ac:dyDescent="0.4">
      <c r="B24" s="411"/>
      <c r="C24" s="436"/>
      <c r="D24" s="437"/>
      <c r="E24" s="438"/>
      <c r="F24" s="93" t="str">
        <f>C22</f>
        <v>管理者</v>
      </c>
      <c r="G24" s="342"/>
      <c r="H24" s="346"/>
      <c r="I24" s="347"/>
      <c r="J24" s="347"/>
      <c r="K24" s="348"/>
      <c r="L24" s="403"/>
      <c r="M24" s="404"/>
      <c r="N24" s="404"/>
      <c r="O24" s="405"/>
      <c r="P24" s="336" t="s">
        <v>50</v>
      </c>
      <c r="Q24" s="337"/>
      <c r="R24" s="338"/>
      <c r="S24" s="240">
        <f>IF(S22="","",VLOOKUP(S22,'【記載例】シフト記号表（勤務時間帯）'!$C$6:$U$35,19,FALSE))</f>
        <v>7</v>
      </c>
      <c r="T24" s="241">
        <f>IF(T22="","",VLOOKUP(T22,'【記載例】シフト記号表（勤務時間帯）'!$C$6:$U$35,19,FALSE))</f>
        <v>7</v>
      </c>
      <c r="U24" s="241" t="str">
        <f>IF(U22="","",VLOOKUP(U22,'【記載例】シフト記号表（勤務時間帯）'!$C$6:$U$35,19,FALSE))</f>
        <v/>
      </c>
      <c r="V24" s="241">
        <f>IF(V22="","",VLOOKUP(V22,'【記載例】シフト記号表（勤務時間帯）'!$C$6:$U$35,19,FALSE))</f>
        <v>7</v>
      </c>
      <c r="W24" s="241">
        <f>IF(W22="","",VLOOKUP(W22,'【記載例】シフト記号表（勤務時間帯）'!$C$6:$U$35,19,FALSE))</f>
        <v>7</v>
      </c>
      <c r="X24" s="241" t="str">
        <f>IF(X22="","",VLOOKUP(X22,'【記載例】シフト記号表（勤務時間帯）'!$C$6:$U$35,19,FALSE))</f>
        <v/>
      </c>
      <c r="Y24" s="242">
        <f>IF(Y22="","",VLOOKUP(Y22,'【記載例】シフト記号表（勤務時間帯）'!$C$6:$U$35,19,FALSE))</f>
        <v>7</v>
      </c>
      <c r="Z24" s="240">
        <f>IF(Z22="","",VLOOKUP(Z22,'【記載例】シフト記号表（勤務時間帯）'!$C$6:$U$35,19,FALSE))</f>
        <v>7</v>
      </c>
      <c r="AA24" s="241">
        <f>IF(AA22="","",VLOOKUP(AA22,'【記載例】シフト記号表（勤務時間帯）'!$C$6:$U$35,19,FALSE))</f>
        <v>7</v>
      </c>
      <c r="AB24" s="241" t="str">
        <f>IF(AB22="","",VLOOKUP(AB22,'【記載例】シフト記号表（勤務時間帯）'!$C$6:$U$35,19,FALSE))</f>
        <v/>
      </c>
      <c r="AC24" s="241">
        <f>IF(AC22="","",VLOOKUP(AC22,'【記載例】シフト記号表（勤務時間帯）'!$C$6:$U$35,19,FALSE))</f>
        <v>7</v>
      </c>
      <c r="AD24" s="241">
        <f>IF(AD22="","",VLOOKUP(AD22,'【記載例】シフト記号表（勤務時間帯）'!$C$6:$U$35,19,FALSE))</f>
        <v>7</v>
      </c>
      <c r="AE24" s="241" t="str">
        <f>IF(AE22="","",VLOOKUP(AE22,'【記載例】シフト記号表（勤務時間帯）'!$C$6:$U$35,19,FALSE))</f>
        <v/>
      </c>
      <c r="AF24" s="242">
        <f>IF(AF22="","",VLOOKUP(AF22,'【記載例】シフト記号表（勤務時間帯）'!$C$6:$U$35,19,FALSE))</f>
        <v>7</v>
      </c>
      <c r="AG24" s="240">
        <f>IF(AG22="","",VLOOKUP(AG22,'【記載例】シフト記号表（勤務時間帯）'!$C$6:$U$35,19,FALSE))</f>
        <v>7</v>
      </c>
      <c r="AH24" s="241">
        <f>IF(AH22="","",VLOOKUP(AH22,'【記載例】シフト記号表（勤務時間帯）'!$C$6:$U$35,19,FALSE))</f>
        <v>7</v>
      </c>
      <c r="AI24" s="241" t="str">
        <f>IF(AI22="","",VLOOKUP(AI22,'【記載例】シフト記号表（勤務時間帯）'!$C$6:$U$35,19,FALSE))</f>
        <v/>
      </c>
      <c r="AJ24" s="241">
        <f>IF(AJ22="","",VLOOKUP(AJ22,'【記載例】シフト記号表（勤務時間帯）'!$C$6:$U$35,19,FALSE))</f>
        <v>7</v>
      </c>
      <c r="AK24" s="241">
        <f>IF(AK22="","",VLOOKUP(AK22,'【記載例】シフト記号表（勤務時間帯）'!$C$6:$U$35,19,FALSE))</f>
        <v>7</v>
      </c>
      <c r="AL24" s="241" t="str">
        <f>IF(AL22="","",VLOOKUP(AL22,'【記載例】シフト記号表（勤務時間帯）'!$C$6:$U$35,19,FALSE))</f>
        <v/>
      </c>
      <c r="AM24" s="242">
        <f>IF(AM22="","",VLOOKUP(AM22,'【記載例】シフト記号表（勤務時間帯）'!$C$6:$U$35,19,FALSE))</f>
        <v>7</v>
      </c>
      <c r="AN24" s="240">
        <f>IF(AN22="","",VLOOKUP(AN22,'【記載例】シフト記号表（勤務時間帯）'!$C$6:$U$35,19,FALSE))</f>
        <v>7</v>
      </c>
      <c r="AO24" s="241">
        <f>IF(AO22="","",VLOOKUP(AO22,'【記載例】シフト記号表（勤務時間帯）'!$C$6:$U$35,19,FALSE))</f>
        <v>7</v>
      </c>
      <c r="AP24" s="241" t="str">
        <f>IF(AP22="","",VLOOKUP(AP22,'【記載例】シフト記号表（勤務時間帯）'!$C$6:$U$35,19,FALSE))</f>
        <v/>
      </c>
      <c r="AQ24" s="241">
        <f>IF(AQ22="","",VLOOKUP(AQ22,'【記載例】シフト記号表（勤務時間帯）'!$C$6:$U$35,19,FALSE))</f>
        <v>7</v>
      </c>
      <c r="AR24" s="241">
        <f>IF(AR22="","",VLOOKUP(AR22,'【記載例】シフト記号表（勤務時間帯）'!$C$6:$U$35,19,FALSE))</f>
        <v>7</v>
      </c>
      <c r="AS24" s="241" t="str">
        <f>IF(AS22="","",VLOOKUP(AS22,'【記載例】シフト記号表（勤務時間帯）'!$C$6:$U$35,19,FALSE))</f>
        <v/>
      </c>
      <c r="AT24" s="242">
        <f>IF(AT22="","",VLOOKUP(AT22,'【記載例】シフト記号表（勤務時間帯）'!$C$6:$U$35,19,FALSE))</f>
        <v>7</v>
      </c>
      <c r="AU24" s="240" t="str">
        <f>IF(AU22="","",VLOOKUP(AU22,'【記載例】シフト記号表（勤務時間帯）'!$C$6:$U$35,19,FALSE))</f>
        <v/>
      </c>
      <c r="AV24" s="241" t="str">
        <f>IF(AV22="","",VLOOKUP(AV22,'【記載例】シフト記号表（勤務時間帯）'!$C$6:$U$35,19,FALSE))</f>
        <v/>
      </c>
      <c r="AW24" s="241" t="str">
        <f>IF(AW22="","",VLOOKUP(AW22,'【記載例】シフト記号表（勤務時間帯）'!$C$6:$U$35,19,FALSE))</f>
        <v/>
      </c>
      <c r="AX24" s="339">
        <f>IF($BB$3="４週",SUM(S24:AT24),IF($BB$3="暦月",SUM(S24:AW24),""))</f>
        <v>140</v>
      </c>
      <c r="AY24" s="340"/>
      <c r="AZ24" s="409">
        <f>IF($BB$3="４週",AX24/4,IF($BB$3="暦月",【記載例】地密通所!AX24/(【記載例】地密通所!$BB$8/7),""))</f>
        <v>35</v>
      </c>
      <c r="BA24" s="410"/>
      <c r="BB24" s="326"/>
      <c r="BC24" s="327"/>
      <c r="BD24" s="327"/>
      <c r="BE24" s="327"/>
      <c r="BF24" s="328"/>
    </row>
    <row r="25" spans="2:58" ht="20.25" customHeight="1" x14ac:dyDescent="0.4">
      <c r="B25" s="411">
        <f>B22+1</f>
        <v>2</v>
      </c>
      <c r="C25" s="439" t="s">
        <v>60</v>
      </c>
      <c r="D25" s="440"/>
      <c r="E25" s="441"/>
      <c r="F25" s="119"/>
      <c r="G25" s="445" t="s">
        <v>123</v>
      </c>
      <c r="H25" s="447" t="s">
        <v>126</v>
      </c>
      <c r="I25" s="347"/>
      <c r="J25" s="347"/>
      <c r="K25" s="348"/>
      <c r="L25" s="448" t="s">
        <v>128</v>
      </c>
      <c r="M25" s="449"/>
      <c r="N25" s="449"/>
      <c r="O25" s="450"/>
      <c r="P25" s="454" t="s">
        <v>49</v>
      </c>
      <c r="Q25" s="455"/>
      <c r="R25" s="456"/>
      <c r="S25" s="111"/>
      <c r="T25" s="112" t="s">
        <v>162</v>
      </c>
      <c r="U25" s="112" t="s">
        <v>162</v>
      </c>
      <c r="V25" s="112" t="s">
        <v>162</v>
      </c>
      <c r="W25" s="112" t="s">
        <v>162</v>
      </c>
      <c r="X25" s="112" t="s">
        <v>162</v>
      </c>
      <c r="Y25" s="113"/>
      <c r="Z25" s="111"/>
      <c r="AA25" s="112" t="s">
        <v>162</v>
      </c>
      <c r="AB25" s="112" t="s">
        <v>162</v>
      </c>
      <c r="AC25" s="112" t="s">
        <v>162</v>
      </c>
      <c r="AD25" s="112" t="s">
        <v>162</v>
      </c>
      <c r="AE25" s="112" t="s">
        <v>162</v>
      </c>
      <c r="AF25" s="113"/>
      <c r="AG25" s="111"/>
      <c r="AH25" s="112" t="s">
        <v>162</v>
      </c>
      <c r="AI25" s="112" t="s">
        <v>162</v>
      </c>
      <c r="AJ25" s="112" t="s">
        <v>162</v>
      </c>
      <c r="AK25" s="112" t="s">
        <v>162</v>
      </c>
      <c r="AL25" s="112" t="s">
        <v>162</v>
      </c>
      <c r="AM25" s="113"/>
      <c r="AN25" s="111"/>
      <c r="AO25" s="112" t="s">
        <v>162</v>
      </c>
      <c r="AP25" s="112" t="s">
        <v>162</v>
      </c>
      <c r="AQ25" s="112" t="s">
        <v>162</v>
      </c>
      <c r="AR25" s="112" t="s">
        <v>162</v>
      </c>
      <c r="AS25" s="112" t="s">
        <v>162</v>
      </c>
      <c r="AT25" s="113"/>
      <c r="AU25" s="111"/>
      <c r="AV25" s="112"/>
      <c r="AW25" s="112"/>
      <c r="AX25" s="412"/>
      <c r="AY25" s="413"/>
      <c r="AZ25" s="414"/>
      <c r="BA25" s="415"/>
      <c r="BB25" s="442"/>
      <c r="BC25" s="443"/>
      <c r="BD25" s="443"/>
      <c r="BE25" s="443"/>
      <c r="BF25" s="444"/>
    </row>
    <row r="26" spans="2:58" ht="20.25" customHeight="1" x14ac:dyDescent="0.4">
      <c r="B26" s="411"/>
      <c r="C26" s="433"/>
      <c r="D26" s="434"/>
      <c r="E26" s="435"/>
      <c r="F26" s="92"/>
      <c r="G26" s="342"/>
      <c r="H26" s="346"/>
      <c r="I26" s="347"/>
      <c r="J26" s="347"/>
      <c r="K26" s="348"/>
      <c r="L26" s="403"/>
      <c r="M26" s="404"/>
      <c r="N26" s="404"/>
      <c r="O26" s="405"/>
      <c r="P26" s="329" t="s">
        <v>15</v>
      </c>
      <c r="Q26" s="330"/>
      <c r="R26" s="331"/>
      <c r="S26" s="237" t="str">
        <f>IF(S25="","",VLOOKUP(S25,'【記載例】シフト記号表（勤務時間帯）'!$C$6:$K$35,9,FALSE))</f>
        <v/>
      </c>
      <c r="T26" s="238">
        <f>IF(T25="","",VLOOKUP(T25,'【記載例】シフト記号表（勤務時間帯）'!$C$6:$K$35,9,FALSE))</f>
        <v>8</v>
      </c>
      <c r="U26" s="238">
        <f>IF(U25="","",VLOOKUP(U25,'【記載例】シフト記号表（勤務時間帯）'!$C$6:$K$35,9,FALSE))</f>
        <v>8</v>
      </c>
      <c r="V26" s="238">
        <f>IF(V25="","",VLOOKUP(V25,'【記載例】シフト記号表（勤務時間帯）'!$C$6:$K$35,9,FALSE))</f>
        <v>8</v>
      </c>
      <c r="W26" s="238">
        <f>IF(W25="","",VLOOKUP(W25,'【記載例】シフト記号表（勤務時間帯）'!$C$6:$K$35,9,FALSE))</f>
        <v>8</v>
      </c>
      <c r="X26" s="238">
        <f>IF(X25="","",VLOOKUP(X25,'【記載例】シフト記号表（勤務時間帯）'!$C$6:$K$35,9,FALSE))</f>
        <v>8</v>
      </c>
      <c r="Y26" s="239" t="str">
        <f>IF(Y25="","",VLOOKUP(Y25,'【記載例】シフト記号表（勤務時間帯）'!$C$6:$K$35,9,FALSE))</f>
        <v/>
      </c>
      <c r="Z26" s="237" t="str">
        <f>IF(Z25="","",VLOOKUP(Z25,'【記載例】シフト記号表（勤務時間帯）'!$C$6:$K$35,9,FALSE))</f>
        <v/>
      </c>
      <c r="AA26" s="238">
        <f>IF(AA25="","",VLOOKUP(AA25,'【記載例】シフト記号表（勤務時間帯）'!$C$6:$K$35,9,FALSE))</f>
        <v>8</v>
      </c>
      <c r="AB26" s="238">
        <f>IF(AB25="","",VLOOKUP(AB25,'【記載例】シフト記号表（勤務時間帯）'!$C$6:$K$35,9,FALSE))</f>
        <v>8</v>
      </c>
      <c r="AC26" s="238">
        <f>IF(AC25="","",VLOOKUP(AC25,'【記載例】シフト記号表（勤務時間帯）'!$C$6:$K$35,9,FALSE))</f>
        <v>8</v>
      </c>
      <c r="AD26" s="238">
        <f>IF(AD25="","",VLOOKUP(AD25,'【記載例】シフト記号表（勤務時間帯）'!$C$6:$K$35,9,FALSE))</f>
        <v>8</v>
      </c>
      <c r="AE26" s="238">
        <f>IF(AE25="","",VLOOKUP(AE25,'【記載例】シフト記号表（勤務時間帯）'!$C$6:$K$35,9,FALSE))</f>
        <v>8</v>
      </c>
      <c r="AF26" s="239" t="str">
        <f>IF(AF25="","",VLOOKUP(AF25,'【記載例】シフト記号表（勤務時間帯）'!$C$6:$K$35,9,FALSE))</f>
        <v/>
      </c>
      <c r="AG26" s="237" t="str">
        <f>IF(AG25="","",VLOOKUP(AG25,'【記載例】シフト記号表（勤務時間帯）'!$C$6:$K$35,9,FALSE))</f>
        <v/>
      </c>
      <c r="AH26" s="238">
        <f>IF(AH25="","",VLOOKUP(AH25,'【記載例】シフト記号表（勤務時間帯）'!$C$6:$K$35,9,FALSE))</f>
        <v>8</v>
      </c>
      <c r="AI26" s="238">
        <f>IF(AI25="","",VLOOKUP(AI25,'【記載例】シフト記号表（勤務時間帯）'!$C$6:$K$35,9,FALSE))</f>
        <v>8</v>
      </c>
      <c r="AJ26" s="238">
        <f>IF(AJ25="","",VLOOKUP(AJ25,'【記載例】シフト記号表（勤務時間帯）'!$C$6:$K$35,9,FALSE))</f>
        <v>8</v>
      </c>
      <c r="AK26" s="238">
        <f>IF(AK25="","",VLOOKUP(AK25,'【記載例】シフト記号表（勤務時間帯）'!$C$6:$K$35,9,FALSE))</f>
        <v>8</v>
      </c>
      <c r="AL26" s="238">
        <f>IF(AL25="","",VLOOKUP(AL25,'【記載例】シフト記号表（勤務時間帯）'!$C$6:$K$35,9,FALSE))</f>
        <v>8</v>
      </c>
      <c r="AM26" s="239" t="str">
        <f>IF(AM25="","",VLOOKUP(AM25,'【記載例】シフト記号表（勤務時間帯）'!$C$6:$K$35,9,FALSE))</f>
        <v/>
      </c>
      <c r="AN26" s="237" t="str">
        <f>IF(AN25="","",VLOOKUP(AN25,'【記載例】シフト記号表（勤務時間帯）'!$C$6:$K$35,9,FALSE))</f>
        <v/>
      </c>
      <c r="AO26" s="238">
        <f>IF(AO25="","",VLOOKUP(AO25,'【記載例】シフト記号表（勤務時間帯）'!$C$6:$K$35,9,FALSE))</f>
        <v>8</v>
      </c>
      <c r="AP26" s="238">
        <f>IF(AP25="","",VLOOKUP(AP25,'【記載例】シフト記号表（勤務時間帯）'!$C$6:$K$35,9,FALSE))</f>
        <v>8</v>
      </c>
      <c r="AQ26" s="238">
        <f>IF(AQ25="","",VLOOKUP(AQ25,'【記載例】シフト記号表（勤務時間帯）'!$C$6:$K$35,9,FALSE))</f>
        <v>8</v>
      </c>
      <c r="AR26" s="238">
        <f>IF(AR25="","",VLOOKUP(AR25,'【記載例】シフト記号表（勤務時間帯）'!$C$6:$K$35,9,FALSE))</f>
        <v>8</v>
      </c>
      <c r="AS26" s="238">
        <f>IF(AS25="","",VLOOKUP(AS25,'【記載例】シフト記号表（勤務時間帯）'!$C$6:$K$35,9,FALSE))</f>
        <v>8</v>
      </c>
      <c r="AT26" s="239" t="str">
        <f>IF(AT25="","",VLOOKUP(AT25,'【記載例】シフト記号表（勤務時間帯）'!$C$6:$K$35,9,FALSE))</f>
        <v/>
      </c>
      <c r="AU26" s="237" t="str">
        <f>IF(AU25="","",VLOOKUP(AU25,'【記載例】シフト記号表（勤務時間帯）'!$C$6:$K$35,9,FALSE))</f>
        <v/>
      </c>
      <c r="AV26" s="238" t="str">
        <f>IF(AV25="","",VLOOKUP(AV25,'【記載例】シフト記号表（勤務時間帯）'!$C$6:$K$35,9,FALSE))</f>
        <v/>
      </c>
      <c r="AW26" s="238" t="str">
        <f>IF(AW25="","",VLOOKUP(AW25,'【記載例】シフト記号表（勤務時間帯）'!$C$6:$K$35,9,FALSE))</f>
        <v/>
      </c>
      <c r="AX26" s="332">
        <f>IF($BB$3="４週",SUM(S26:AT26),IF($BB$3="暦月",SUM(S26:AW26),""))</f>
        <v>160</v>
      </c>
      <c r="AY26" s="333"/>
      <c r="AZ26" s="334">
        <f>IF($BB$3="４週",AX26/4,IF($BB$3="暦月",【記載例】地密通所!AX26/(【記載例】地密通所!$BB$8/7),""))</f>
        <v>40</v>
      </c>
      <c r="BA26" s="335"/>
      <c r="BB26" s="323"/>
      <c r="BC26" s="324"/>
      <c r="BD26" s="324"/>
      <c r="BE26" s="324"/>
      <c r="BF26" s="325"/>
    </row>
    <row r="27" spans="2:58" ht="20.25" customHeight="1" x14ac:dyDescent="0.4">
      <c r="B27" s="411"/>
      <c r="C27" s="436"/>
      <c r="D27" s="437"/>
      <c r="E27" s="438"/>
      <c r="F27" s="92" t="str">
        <f>C25</f>
        <v>生活相談員</v>
      </c>
      <c r="G27" s="446"/>
      <c r="H27" s="346"/>
      <c r="I27" s="347"/>
      <c r="J27" s="347"/>
      <c r="K27" s="348"/>
      <c r="L27" s="451"/>
      <c r="M27" s="452"/>
      <c r="N27" s="452"/>
      <c r="O27" s="453"/>
      <c r="P27" s="336" t="s">
        <v>50</v>
      </c>
      <c r="Q27" s="337"/>
      <c r="R27" s="338"/>
      <c r="S27" s="240" t="str">
        <f>IF(S25="","",VLOOKUP(S25,'【記載例】シフト記号表（勤務時間帯）'!$C$6:$U$35,19,FALSE))</f>
        <v/>
      </c>
      <c r="T27" s="241">
        <f>IF(T25="","",VLOOKUP(T25,'【記載例】シフト記号表（勤務時間帯）'!$C$6:$U$35,19,FALSE))</f>
        <v>7</v>
      </c>
      <c r="U27" s="241">
        <f>IF(U25="","",VLOOKUP(U25,'【記載例】シフト記号表（勤務時間帯）'!$C$6:$U$35,19,FALSE))</f>
        <v>7</v>
      </c>
      <c r="V27" s="241">
        <f>IF(V25="","",VLOOKUP(V25,'【記載例】シフト記号表（勤務時間帯）'!$C$6:$U$35,19,FALSE))</f>
        <v>7</v>
      </c>
      <c r="W27" s="241">
        <f>IF(W25="","",VLOOKUP(W25,'【記載例】シフト記号表（勤務時間帯）'!$C$6:$U$35,19,FALSE))</f>
        <v>7</v>
      </c>
      <c r="X27" s="241">
        <f>IF(X25="","",VLOOKUP(X25,'【記載例】シフト記号表（勤務時間帯）'!$C$6:$U$35,19,FALSE))</f>
        <v>7</v>
      </c>
      <c r="Y27" s="242" t="str">
        <f>IF(Y25="","",VLOOKUP(Y25,'【記載例】シフト記号表（勤務時間帯）'!$C$6:$U$35,19,FALSE))</f>
        <v/>
      </c>
      <c r="Z27" s="240" t="str">
        <f>IF(Z25="","",VLOOKUP(Z25,'【記載例】シフト記号表（勤務時間帯）'!$C$6:$U$35,19,FALSE))</f>
        <v/>
      </c>
      <c r="AA27" s="241">
        <f>IF(AA25="","",VLOOKUP(AA25,'【記載例】シフト記号表（勤務時間帯）'!$C$6:$U$35,19,FALSE))</f>
        <v>7</v>
      </c>
      <c r="AB27" s="241">
        <f>IF(AB25="","",VLOOKUP(AB25,'【記載例】シフト記号表（勤務時間帯）'!$C$6:$U$35,19,FALSE))</f>
        <v>7</v>
      </c>
      <c r="AC27" s="241">
        <f>IF(AC25="","",VLOOKUP(AC25,'【記載例】シフト記号表（勤務時間帯）'!$C$6:$U$35,19,FALSE))</f>
        <v>7</v>
      </c>
      <c r="AD27" s="241">
        <f>IF(AD25="","",VLOOKUP(AD25,'【記載例】シフト記号表（勤務時間帯）'!$C$6:$U$35,19,FALSE))</f>
        <v>7</v>
      </c>
      <c r="AE27" s="241">
        <f>IF(AE25="","",VLOOKUP(AE25,'【記載例】シフト記号表（勤務時間帯）'!$C$6:$U$35,19,FALSE))</f>
        <v>7</v>
      </c>
      <c r="AF27" s="242" t="str">
        <f>IF(AF25="","",VLOOKUP(AF25,'【記載例】シフト記号表（勤務時間帯）'!$C$6:$U$35,19,FALSE))</f>
        <v/>
      </c>
      <c r="AG27" s="240" t="str">
        <f>IF(AG25="","",VLOOKUP(AG25,'【記載例】シフト記号表（勤務時間帯）'!$C$6:$U$35,19,FALSE))</f>
        <v/>
      </c>
      <c r="AH27" s="241">
        <f>IF(AH25="","",VLOOKUP(AH25,'【記載例】シフト記号表（勤務時間帯）'!$C$6:$U$35,19,FALSE))</f>
        <v>7</v>
      </c>
      <c r="AI27" s="241">
        <f>IF(AI25="","",VLOOKUP(AI25,'【記載例】シフト記号表（勤務時間帯）'!$C$6:$U$35,19,FALSE))</f>
        <v>7</v>
      </c>
      <c r="AJ27" s="241">
        <f>IF(AJ25="","",VLOOKUP(AJ25,'【記載例】シフト記号表（勤務時間帯）'!$C$6:$U$35,19,FALSE))</f>
        <v>7</v>
      </c>
      <c r="AK27" s="241">
        <f>IF(AK25="","",VLOOKUP(AK25,'【記載例】シフト記号表（勤務時間帯）'!$C$6:$U$35,19,FALSE))</f>
        <v>7</v>
      </c>
      <c r="AL27" s="241">
        <f>IF(AL25="","",VLOOKUP(AL25,'【記載例】シフト記号表（勤務時間帯）'!$C$6:$U$35,19,FALSE))</f>
        <v>7</v>
      </c>
      <c r="AM27" s="242" t="str">
        <f>IF(AM25="","",VLOOKUP(AM25,'【記載例】シフト記号表（勤務時間帯）'!$C$6:$U$35,19,FALSE))</f>
        <v/>
      </c>
      <c r="AN27" s="240" t="str">
        <f>IF(AN25="","",VLOOKUP(AN25,'【記載例】シフト記号表（勤務時間帯）'!$C$6:$U$35,19,FALSE))</f>
        <v/>
      </c>
      <c r="AO27" s="241">
        <f>IF(AO25="","",VLOOKUP(AO25,'【記載例】シフト記号表（勤務時間帯）'!$C$6:$U$35,19,FALSE))</f>
        <v>7</v>
      </c>
      <c r="AP27" s="241">
        <f>IF(AP25="","",VLOOKUP(AP25,'【記載例】シフト記号表（勤務時間帯）'!$C$6:$U$35,19,FALSE))</f>
        <v>7</v>
      </c>
      <c r="AQ27" s="241">
        <f>IF(AQ25="","",VLOOKUP(AQ25,'【記載例】シフト記号表（勤務時間帯）'!$C$6:$U$35,19,FALSE))</f>
        <v>7</v>
      </c>
      <c r="AR27" s="241">
        <f>IF(AR25="","",VLOOKUP(AR25,'【記載例】シフト記号表（勤務時間帯）'!$C$6:$U$35,19,FALSE))</f>
        <v>7</v>
      </c>
      <c r="AS27" s="241">
        <f>IF(AS25="","",VLOOKUP(AS25,'【記載例】シフト記号表（勤務時間帯）'!$C$6:$U$35,19,FALSE))</f>
        <v>7</v>
      </c>
      <c r="AT27" s="242" t="str">
        <f>IF(AT25="","",VLOOKUP(AT25,'【記載例】シフト記号表（勤務時間帯）'!$C$6:$U$35,19,FALSE))</f>
        <v/>
      </c>
      <c r="AU27" s="240" t="str">
        <f>IF(AU25="","",VLOOKUP(AU25,'【記載例】シフト記号表（勤務時間帯）'!$C$6:$U$35,19,FALSE))</f>
        <v/>
      </c>
      <c r="AV27" s="241" t="str">
        <f>IF(AV25="","",VLOOKUP(AV25,'【記載例】シフト記号表（勤務時間帯）'!$C$6:$U$35,19,FALSE))</f>
        <v/>
      </c>
      <c r="AW27" s="241" t="str">
        <f>IF(AW25="","",VLOOKUP(AW25,'【記載例】シフト記号表（勤務時間帯）'!$C$6:$U$35,19,FALSE))</f>
        <v/>
      </c>
      <c r="AX27" s="339">
        <f>IF($BB$3="４週",SUM(S27:AT27),IF($BB$3="暦月",SUM(S27:AW27),""))</f>
        <v>140</v>
      </c>
      <c r="AY27" s="340"/>
      <c r="AZ27" s="409">
        <f>IF($BB$3="４週",AX27/4,IF($BB$3="暦月",【記載例】地密通所!AX27/(【記載例】地密通所!$BB$8/7),""))</f>
        <v>35</v>
      </c>
      <c r="BA27" s="410"/>
      <c r="BB27" s="326"/>
      <c r="BC27" s="327"/>
      <c r="BD27" s="327"/>
      <c r="BE27" s="327"/>
      <c r="BF27" s="328"/>
    </row>
    <row r="28" spans="2:58" ht="20.25" customHeight="1" x14ac:dyDescent="0.4">
      <c r="B28" s="411">
        <f>B25+1</f>
        <v>3</v>
      </c>
      <c r="C28" s="416" t="s">
        <v>60</v>
      </c>
      <c r="D28" s="417"/>
      <c r="E28" s="418"/>
      <c r="F28" s="119"/>
      <c r="G28" s="445" t="s">
        <v>122</v>
      </c>
      <c r="H28" s="447" t="s">
        <v>166</v>
      </c>
      <c r="I28" s="347"/>
      <c r="J28" s="347"/>
      <c r="K28" s="348"/>
      <c r="L28" s="448" t="s">
        <v>129</v>
      </c>
      <c r="M28" s="449"/>
      <c r="N28" s="449"/>
      <c r="O28" s="450"/>
      <c r="P28" s="454" t="s">
        <v>49</v>
      </c>
      <c r="Q28" s="455"/>
      <c r="R28" s="456"/>
      <c r="S28" s="111" t="s">
        <v>162</v>
      </c>
      <c r="T28" s="112"/>
      <c r="U28" s="112"/>
      <c r="V28" s="112"/>
      <c r="W28" s="112"/>
      <c r="X28" s="112"/>
      <c r="Y28" s="113" t="s">
        <v>162</v>
      </c>
      <c r="Z28" s="111" t="s">
        <v>162</v>
      </c>
      <c r="AA28" s="112"/>
      <c r="AB28" s="112"/>
      <c r="AC28" s="112"/>
      <c r="AD28" s="112"/>
      <c r="AE28" s="112"/>
      <c r="AF28" s="113" t="s">
        <v>162</v>
      </c>
      <c r="AG28" s="111" t="s">
        <v>162</v>
      </c>
      <c r="AH28" s="112"/>
      <c r="AI28" s="112"/>
      <c r="AJ28" s="112"/>
      <c r="AK28" s="112"/>
      <c r="AL28" s="112"/>
      <c r="AM28" s="113" t="s">
        <v>162</v>
      </c>
      <c r="AN28" s="111" t="s">
        <v>162</v>
      </c>
      <c r="AO28" s="112"/>
      <c r="AP28" s="112"/>
      <c r="AQ28" s="112"/>
      <c r="AR28" s="112"/>
      <c r="AS28" s="112"/>
      <c r="AT28" s="113" t="s">
        <v>162</v>
      </c>
      <c r="AU28" s="111"/>
      <c r="AV28" s="112"/>
      <c r="AW28" s="112"/>
      <c r="AX28" s="412"/>
      <c r="AY28" s="413"/>
      <c r="AZ28" s="414"/>
      <c r="BA28" s="415"/>
      <c r="BB28" s="442" t="s">
        <v>137</v>
      </c>
      <c r="BC28" s="443"/>
      <c r="BD28" s="443"/>
      <c r="BE28" s="443"/>
      <c r="BF28" s="444"/>
    </row>
    <row r="29" spans="2:58" ht="20.25" customHeight="1" x14ac:dyDescent="0.4">
      <c r="B29" s="411"/>
      <c r="C29" s="419"/>
      <c r="D29" s="420"/>
      <c r="E29" s="421"/>
      <c r="F29" s="92"/>
      <c r="G29" s="342"/>
      <c r="H29" s="346"/>
      <c r="I29" s="347"/>
      <c r="J29" s="347"/>
      <c r="K29" s="348"/>
      <c r="L29" s="403"/>
      <c r="M29" s="404"/>
      <c r="N29" s="404"/>
      <c r="O29" s="405"/>
      <c r="P29" s="329" t="s">
        <v>15</v>
      </c>
      <c r="Q29" s="330"/>
      <c r="R29" s="331"/>
      <c r="S29" s="237">
        <f>IF(S28="","",VLOOKUP(S28,'【記載例】シフト記号表（勤務時間帯）'!$C$6:$K$35,9,FALSE))</f>
        <v>8</v>
      </c>
      <c r="T29" s="238" t="str">
        <f>IF(T28="","",VLOOKUP(T28,'【記載例】シフト記号表（勤務時間帯）'!$C$6:$K$35,9,FALSE))</f>
        <v/>
      </c>
      <c r="U29" s="238" t="str">
        <f>IF(U28="","",VLOOKUP(U28,'【記載例】シフト記号表（勤務時間帯）'!$C$6:$K$35,9,FALSE))</f>
        <v/>
      </c>
      <c r="V29" s="238" t="str">
        <f>IF(V28="","",VLOOKUP(V28,'【記載例】シフト記号表（勤務時間帯）'!$C$6:$K$35,9,FALSE))</f>
        <v/>
      </c>
      <c r="W29" s="238" t="str">
        <f>IF(W28="","",VLOOKUP(W28,'【記載例】シフト記号表（勤務時間帯）'!$C$6:$K$35,9,FALSE))</f>
        <v/>
      </c>
      <c r="X29" s="238" t="str">
        <f>IF(X28="","",VLOOKUP(X28,'【記載例】シフト記号表（勤務時間帯）'!$C$6:$K$35,9,FALSE))</f>
        <v/>
      </c>
      <c r="Y29" s="239">
        <f>IF(Y28="","",VLOOKUP(Y28,'【記載例】シフト記号表（勤務時間帯）'!$C$6:$K$35,9,FALSE))</f>
        <v>8</v>
      </c>
      <c r="Z29" s="237">
        <f>IF(Z28="","",VLOOKUP(Z28,'【記載例】シフト記号表（勤務時間帯）'!$C$6:$K$35,9,FALSE))</f>
        <v>8</v>
      </c>
      <c r="AA29" s="238" t="str">
        <f>IF(AA28="","",VLOOKUP(AA28,'【記載例】シフト記号表（勤務時間帯）'!$C$6:$K$35,9,FALSE))</f>
        <v/>
      </c>
      <c r="AB29" s="238" t="str">
        <f>IF(AB28="","",VLOOKUP(AB28,'【記載例】シフト記号表（勤務時間帯）'!$C$6:$K$35,9,FALSE))</f>
        <v/>
      </c>
      <c r="AC29" s="238" t="str">
        <f>IF(AC28="","",VLOOKUP(AC28,'【記載例】シフト記号表（勤務時間帯）'!$C$6:$K$35,9,FALSE))</f>
        <v/>
      </c>
      <c r="AD29" s="238" t="str">
        <f>IF(AD28="","",VLOOKUP(AD28,'【記載例】シフト記号表（勤務時間帯）'!$C$6:$K$35,9,FALSE))</f>
        <v/>
      </c>
      <c r="AE29" s="238" t="str">
        <f>IF(AE28="","",VLOOKUP(AE28,'【記載例】シフト記号表（勤務時間帯）'!$C$6:$K$35,9,FALSE))</f>
        <v/>
      </c>
      <c r="AF29" s="239">
        <f>IF(AF28="","",VLOOKUP(AF28,'【記載例】シフト記号表（勤務時間帯）'!$C$6:$K$35,9,FALSE))</f>
        <v>8</v>
      </c>
      <c r="AG29" s="237">
        <f>IF(AG28="","",VLOOKUP(AG28,'【記載例】シフト記号表（勤務時間帯）'!$C$6:$K$35,9,FALSE))</f>
        <v>8</v>
      </c>
      <c r="AH29" s="238" t="str">
        <f>IF(AH28="","",VLOOKUP(AH28,'【記載例】シフト記号表（勤務時間帯）'!$C$6:$K$35,9,FALSE))</f>
        <v/>
      </c>
      <c r="AI29" s="238" t="str">
        <f>IF(AI28="","",VLOOKUP(AI28,'【記載例】シフト記号表（勤務時間帯）'!$C$6:$K$35,9,FALSE))</f>
        <v/>
      </c>
      <c r="AJ29" s="238" t="str">
        <f>IF(AJ28="","",VLOOKUP(AJ28,'【記載例】シフト記号表（勤務時間帯）'!$C$6:$K$35,9,FALSE))</f>
        <v/>
      </c>
      <c r="AK29" s="238" t="str">
        <f>IF(AK28="","",VLOOKUP(AK28,'【記載例】シフト記号表（勤務時間帯）'!$C$6:$K$35,9,FALSE))</f>
        <v/>
      </c>
      <c r="AL29" s="238" t="str">
        <f>IF(AL28="","",VLOOKUP(AL28,'【記載例】シフト記号表（勤務時間帯）'!$C$6:$K$35,9,FALSE))</f>
        <v/>
      </c>
      <c r="AM29" s="239">
        <f>IF(AM28="","",VLOOKUP(AM28,'【記載例】シフト記号表（勤務時間帯）'!$C$6:$K$35,9,FALSE))</f>
        <v>8</v>
      </c>
      <c r="AN29" s="237">
        <f>IF(AN28="","",VLOOKUP(AN28,'【記載例】シフト記号表（勤務時間帯）'!$C$6:$K$35,9,FALSE))</f>
        <v>8</v>
      </c>
      <c r="AO29" s="238" t="str">
        <f>IF(AO28="","",VLOOKUP(AO28,'【記載例】シフト記号表（勤務時間帯）'!$C$6:$K$35,9,FALSE))</f>
        <v/>
      </c>
      <c r="AP29" s="238" t="str">
        <f>IF(AP28="","",VLOOKUP(AP28,'【記載例】シフト記号表（勤務時間帯）'!$C$6:$K$35,9,FALSE))</f>
        <v/>
      </c>
      <c r="AQ29" s="238" t="str">
        <f>IF(AQ28="","",VLOOKUP(AQ28,'【記載例】シフト記号表（勤務時間帯）'!$C$6:$K$35,9,FALSE))</f>
        <v/>
      </c>
      <c r="AR29" s="238" t="str">
        <f>IF(AR28="","",VLOOKUP(AR28,'【記載例】シフト記号表（勤務時間帯）'!$C$6:$K$35,9,FALSE))</f>
        <v/>
      </c>
      <c r="AS29" s="238" t="str">
        <f>IF(AS28="","",VLOOKUP(AS28,'【記載例】シフト記号表（勤務時間帯）'!$C$6:$K$35,9,FALSE))</f>
        <v/>
      </c>
      <c r="AT29" s="239">
        <f>IF(AT28="","",VLOOKUP(AT28,'【記載例】シフト記号表（勤務時間帯）'!$C$6:$K$35,9,FALSE))</f>
        <v>8</v>
      </c>
      <c r="AU29" s="237" t="str">
        <f>IF(AU28="","",VLOOKUP(AU28,'【記載例】シフト記号表（勤務時間帯）'!$C$6:$K$35,9,FALSE))</f>
        <v/>
      </c>
      <c r="AV29" s="238" t="str">
        <f>IF(AV28="","",VLOOKUP(AV28,'【記載例】シフト記号表（勤務時間帯）'!$C$6:$K$35,9,FALSE))</f>
        <v/>
      </c>
      <c r="AW29" s="238" t="str">
        <f>IF(AW28="","",VLOOKUP(AW28,'【記載例】シフト記号表（勤務時間帯）'!$C$6:$K$35,9,FALSE))</f>
        <v/>
      </c>
      <c r="AX29" s="332">
        <f>IF($BB$3="４週",SUM(S29:AT29),IF($BB$3="暦月",SUM(S29:AW29),""))</f>
        <v>64</v>
      </c>
      <c r="AY29" s="333"/>
      <c r="AZ29" s="334">
        <f>IF($BB$3="４週",AX29/4,IF($BB$3="暦月",【記載例】地密通所!AX29/(【記載例】地密通所!$BB$8/7),""))</f>
        <v>16</v>
      </c>
      <c r="BA29" s="335"/>
      <c r="BB29" s="323"/>
      <c r="BC29" s="324"/>
      <c r="BD29" s="324"/>
      <c r="BE29" s="324"/>
      <c r="BF29" s="325"/>
    </row>
    <row r="30" spans="2:58" ht="20.25" customHeight="1" x14ac:dyDescent="0.4">
      <c r="B30" s="411"/>
      <c r="C30" s="422"/>
      <c r="D30" s="423"/>
      <c r="E30" s="424"/>
      <c r="F30" s="92" t="str">
        <f>C28</f>
        <v>生活相談員</v>
      </c>
      <c r="G30" s="446"/>
      <c r="H30" s="346"/>
      <c r="I30" s="347"/>
      <c r="J30" s="347"/>
      <c r="K30" s="348"/>
      <c r="L30" s="451"/>
      <c r="M30" s="452"/>
      <c r="N30" s="452"/>
      <c r="O30" s="453"/>
      <c r="P30" s="336" t="s">
        <v>50</v>
      </c>
      <c r="Q30" s="337"/>
      <c r="R30" s="338"/>
      <c r="S30" s="240">
        <f>IF(S28="","",VLOOKUP(S28,'【記載例】シフト記号表（勤務時間帯）'!$C$6:$U$35,19,FALSE))</f>
        <v>7</v>
      </c>
      <c r="T30" s="241" t="str">
        <f>IF(T28="","",VLOOKUP(T28,'【記載例】シフト記号表（勤務時間帯）'!$C$6:$U$35,19,FALSE))</f>
        <v/>
      </c>
      <c r="U30" s="241" t="str">
        <f>IF(U28="","",VLOOKUP(U28,'【記載例】シフト記号表（勤務時間帯）'!$C$6:$U$35,19,FALSE))</f>
        <v/>
      </c>
      <c r="V30" s="241" t="str">
        <f>IF(V28="","",VLOOKUP(V28,'【記載例】シフト記号表（勤務時間帯）'!$C$6:$U$35,19,FALSE))</f>
        <v/>
      </c>
      <c r="W30" s="241" t="str">
        <f>IF(W28="","",VLOOKUP(W28,'【記載例】シフト記号表（勤務時間帯）'!$C$6:$U$35,19,FALSE))</f>
        <v/>
      </c>
      <c r="X30" s="241" t="str">
        <f>IF(X28="","",VLOOKUP(X28,'【記載例】シフト記号表（勤務時間帯）'!$C$6:$U$35,19,FALSE))</f>
        <v/>
      </c>
      <c r="Y30" s="242">
        <f>IF(Y28="","",VLOOKUP(Y28,'【記載例】シフト記号表（勤務時間帯）'!$C$6:$U$35,19,FALSE))</f>
        <v>7</v>
      </c>
      <c r="Z30" s="240">
        <f>IF(Z28="","",VLOOKUP(Z28,'【記載例】シフト記号表（勤務時間帯）'!$C$6:$U$35,19,FALSE))</f>
        <v>7</v>
      </c>
      <c r="AA30" s="241" t="str">
        <f>IF(AA28="","",VLOOKUP(AA28,'【記載例】シフト記号表（勤務時間帯）'!$C$6:$U$35,19,FALSE))</f>
        <v/>
      </c>
      <c r="AB30" s="241" t="str">
        <f>IF(AB28="","",VLOOKUP(AB28,'【記載例】シフト記号表（勤務時間帯）'!$C$6:$U$35,19,FALSE))</f>
        <v/>
      </c>
      <c r="AC30" s="241" t="str">
        <f>IF(AC28="","",VLOOKUP(AC28,'【記載例】シフト記号表（勤務時間帯）'!$C$6:$U$35,19,FALSE))</f>
        <v/>
      </c>
      <c r="AD30" s="241" t="str">
        <f>IF(AD28="","",VLOOKUP(AD28,'【記載例】シフト記号表（勤務時間帯）'!$C$6:$U$35,19,FALSE))</f>
        <v/>
      </c>
      <c r="AE30" s="241" t="str">
        <f>IF(AE28="","",VLOOKUP(AE28,'【記載例】シフト記号表（勤務時間帯）'!$C$6:$U$35,19,FALSE))</f>
        <v/>
      </c>
      <c r="AF30" s="242">
        <f>IF(AF28="","",VLOOKUP(AF28,'【記載例】シフト記号表（勤務時間帯）'!$C$6:$U$35,19,FALSE))</f>
        <v>7</v>
      </c>
      <c r="AG30" s="240">
        <f>IF(AG28="","",VLOOKUP(AG28,'【記載例】シフト記号表（勤務時間帯）'!$C$6:$U$35,19,FALSE))</f>
        <v>7</v>
      </c>
      <c r="AH30" s="241" t="str">
        <f>IF(AH28="","",VLOOKUP(AH28,'【記載例】シフト記号表（勤務時間帯）'!$C$6:$U$35,19,FALSE))</f>
        <v/>
      </c>
      <c r="AI30" s="241" t="str">
        <f>IF(AI28="","",VLOOKUP(AI28,'【記載例】シフト記号表（勤務時間帯）'!$C$6:$U$35,19,FALSE))</f>
        <v/>
      </c>
      <c r="AJ30" s="241" t="str">
        <f>IF(AJ28="","",VLOOKUP(AJ28,'【記載例】シフト記号表（勤務時間帯）'!$C$6:$U$35,19,FALSE))</f>
        <v/>
      </c>
      <c r="AK30" s="241" t="str">
        <f>IF(AK28="","",VLOOKUP(AK28,'【記載例】シフト記号表（勤務時間帯）'!$C$6:$U$35,19,FALSE))</f>
        <v/>
      </c>
      <c r="AL30" s="241" t="str">
        <f>IF(AL28="","",VLOOKUP(AL28,'【記載例】シフト記号表（勤務時間帯）'!$C$6:$U$35,19,FALSE))</f>
        <v/>
      </c>
      <c r="AM30" s="242">
        <f>IF(AM28="","",VLOOKUP(AM28,'【記載例】シフト記号表（勤務時間帯）'!$C$6:$U$35,19,FALSE))</f>
        <v>7</v>
      </c>
      <c r="AN30" s="240">
        <f>IF(AN28="","",VLOOKUP(AN28,'【記載例】シフト記号表（勤務時間帯）'!$C$6:$U$35,19,FALSE))</f>
        <v>7</v>
      </c>
      <c r="AO30" s="241" t="str">
        <f>IF(AO28="","",VLOOKUP(AO28,'【記載例】シフト記号表（勤務時間帯）'!$C$6:$U$35,19,FALSE))</f>
        <v/>
      </c>
      <c r="AP30" s="241" t="str">
        <f>IF(AP28="","",VLOOKUP(AP28,'【記載例】シフト記号表（勤務時間帯）'!$C$6:$U$35,19,FALSE))</f>
        <v/>
      </c>
      <c r="AQ30" s="241" t="str">
        <f>IF(AQ28="","",VLOOKUP(AQ28,'【記載例】シフト記号表（勤務時間帯）'!$C$6:$U$35,19,FALSE))</f>
        <v/>
      </c>
      <c r="AR30" s="241" t="str">
        <f>IF(AR28="","",VLOOKUP(AR28,'【記載例】シフト記号表（勤務時間帯）'!$C$6:$U$35,19,FALSE))</f>
        <v/>
      </c>
      <c r="AS30" s="241" t="str">
        <f>IF(AS28="","",VLOOKUP(AS28,'【記載例】シフト記号表（勤務時間帯）'!$C$6:$U$35,19,FALSE))</f>
        <v/>
      </c>
      <c r="AT30" s="242">
        <f>IF(AT28="","",VLOOKUP(AT28,'【記載例】シフト記号表（勤務時間帯）'!$C$6:$U$35,19,FALSE))</f>
        <v>7</v>
      </c>
      <c r="AU30" s="240" t="str">
        <f>IF(AU28="","",VLOOKUP(AU28,'【記載例】シフト記号表（勤務時間帯）'!$C$6:$U$35,19,FALSE))</f>
        <v/>
      </c>
      <c r="AV30" s="241" t="str">
        <f>IF(AV28="","",VLOOKUP(AV28,'【記載例】シフト記号表（勤務時間帯）'!$C$6:$U$35,19,FALSE))</f>
        <v/>
      </c>
      <c r="AW30" s="241" t="str">
        <f>IF(AW28="","",VLOOKUP(AW28,'【記載例】シフト記号表（勤務時間帯）'!$C$6:$U$35,19,FALSE))</f>
        <v/>
      </c>
      <c r="AX30" s="339">
        <f>IF($BB$3="４週",SUM(S30:AT30),IF($BB$3="暦月",SUM(S30:AW30),""))</f>
        <v>56</v>
      </c>
      <c r="AY30" s="340"/>
      <c r="AZ30" s="409">
        <f>IF($BB$3="４週",AX30/4,IF($BB$3="暦月",【記載例】地密通所!AX30/(【記載例】地密通所!$BB$8/7),""))</f>
        <v>14</v>
      </c>
      <c r="BA30" s="410"/>
      <c r="BB30" s="326"/>
      <c r="BC30" s="327"/>
      <c r="BD30" s="327"/>
      <c r="BE30" s="327"/>
      <c r="BF30" s="328"/>
    </row>
    <row r="31" spans="2:58" ht="20.25" customHeight="1" x14ac:dyDescent="0.4">
      <c r="B31" s="411">
        <f>B28+1</f>
        <v>4</v>
      </c>
      <c r="C31" s="416" t="s">
        <v>5</v>
      </c>
      <c r="D31" s="417"/>
      <c r="E31" s="418"/>
      <c r="F31" s="119"/>
      <c r="G31" s="445" t="s">
        <v>122</v>
      </c>
      <c r="H31" s="447" t="s">
        <v>14</v>
      </c>
      <c r="I31" s="347"/>
      <c r="J31" s="347"/>
      <c r="K31" s="348"/>
      <c r="L31" s="448" t="s">
        <v>130</v>
      </c>
      <c r="M31" s="449"/>
      <c r="N31" s="449"/>
      <c r="O31" s="450"/>
      <c r="P31" s="454" t="s">
        <v>49</v>
      </c>
      <c r="Q31" s="455"/>
      <c r="R31" s="456"/>
      <c r="S31" s="111" t="s">
        <v>163</v>
      </c>
      <c r="T31" s="112"/>
      <c r="U31" s="112" t="s">
        <v>163</v>
      </c>
      <c r="V31" s="112" t="s">
        <v>163</v>
      </c>
      <c r="W31" s="112"/>
      <c r="X31" s="112" t="s">
        <v>163</v>
      </c>
      <c r="Y31" s="113"/>
      <c r="Z31" s="111" t="s">
        <v>163</v>
      </c>
      <c r="AA31" s="112"/>
      <c r="AB31" s="112" t="s">
        <v>163</v>
      </c>
      <c r="AC31" s="112" t="s">
        <v>163</v>
      </c>
      <c r="AD31" s="112"/>
      <c r="AE31" s="112" t="s">
        <v>163</v>
      </c>
      <c r="AF31" s="113"/>
      <c r="AG31" s="111" t="s">
        <v>163</v>
      </c>
      <c r="AH31" s="112"/>
      <c r="AI31" s="112" t="s">
        <v>163</v>
      </c>
      <c r="AJ31" s="112" t="s">
        <v>163</v>
      </c>
      <c r="AK31" s="112"/>
      <c r="AL31" s="112" t="s">
        <v>163</v>
      </c>
      <c r="AM31" s="113"/>
      <c r="AN31" s="111" t="s">
        <v>163</v>
      </c>
      <c r="AO31" s="112"/>
      <c r="AP31" s="112" t="s">
        <v>163</v>
      </c>
      <c r="AQ31" s="112" t="s">
        <v>163</v>
      </c>
      <c r="AR31" s="112"/>
      <c r="AS31" s="112" t="s">
        <v>163</v>
      </c>
      <c r="AT31" s="113"/>
      <c r="AU31" s="111"/>
      <c r="AV31" s="112"/>
      <c r="AW31" s="112"/>
      <c r="AX31" s="412"/>
      <c r="AY31" s="413"/>
      <c r="AZ31" s="414"/>
      <c r="BA31" s="415"/>
      <c r="BB31" s="442" t="s">
        <v>140</v>
      </c>
      <c r="BC31" s="443"/>
      <c r="BD31" s="443"/>
      <c r="BE31" s="443"/>
      <c r="BF31" s="444"/>
    </row>
    <row r="32" spans="2:58" ht="20.25" customHeight="1" x14ac:dyDescent="0.4">
      <c r="B32" s="411"/>
      <c r="C32" s="419"/>
      <c r="D32" s="420"/>
      <c r="E32" s="421"/>
      <c r="F32" s="92"/>
      <c r="G32" s="342"/>
      <c r="H32" s="346"/>
      <c r="I32" s="347"/>
      <c r="J32" s="347"/>
      <c r="K32" s="348"/>
      <c r="L32" s="403"/>
      <c r="M32" s="404"/>
      <c r="N32" s="404"/>
      <c r="O32" s="405"/>
      <c r="P32" s="329" t="s">
        <v>15</v>
      </c>
      <c r="Q32" s="330"/>
      <c r="R32" s="331"/>
      <c r="S32" s="237">
        <f>IF(S31="","",VLOOKUP(S31,'【記載例】シフト記号表（勤務時間帯）'!$C$6:$K$35,9,FALSE))</f>
        <v>4</v>
      </c>
      <c r="T32" s="238" t="str">
        <f>IF(T31="","",VLOOKUP(T31,'【記載例】シフト記号表（勤務時間帯）'!$C$6:$K$35,9,FALSE))</f>
        <v/>
      </c>
      <c r="U32" s="238">
        <f>IF(U31="","",VLOOKUP(U31,'【記載例】シフト記号表（勤務時間帯）'!$C$6:$K$35,9,FALSE))</f>
        <v>4</v>
      </c>
      <c r="V32" s="238">
        <f>IF(V31="","",VLOOKUP(V31,'【記載例】シフト記号表（勤務時間帯）'!$C$6:$K$35,9,FALSE))</f>
        <v>4</v>
      </c>
      <c r="W32" s="238" t="str">
        <f>IF(W31="","",VLOOKUP(W31,'【記載例】シフト記号表（勤務時間帯）'!$C$6:$K$35,9,FALSE))</f>
        <v/>
      </c>
      <c r="X32" s="238">
        <f>IF(X31="","",VLOOKUP(X31,'【記載例】シフト記号表（勤務時間帯）'!$C$6:$K$35,9,FALSE))</f>
        <v>4</v>
      </c>
      <c r="Y32" s="239" t="str">
        <f>IF(Y31="","",VLOOKUP(Y31,'【記載例】シフト記号表（勤務時間帯）'!$C$6:$K$35,9,FALSE))</f>
        <v/>
      </c>
      <c r="Z32" s="237">
        <f>IF(Z31="","",VLOOKUP(Z31,'【記載例】シフト記号表（勤務時間帯）'!$C$6:$K$35,9,FALSE))</f>
        <v>4</v>
      </c>
      <c r="AA32" s="238" t="str">
        <f>IF(AA31="","",VLOOKUP(AA31,'【記載例】シフト記号表（勤務時間帯）'!$C$6:$K$35,9,FALSE))</f>
        <v/>
      </c>
      <c r="AB32" s="238">
        <f>IF(AB31="","",VLOOKUP(AB31,'【記載例】シフト記号表（勤務時間帯）'!$C$6:$K$35,9,FALSE))</f>
        <v>4</v>
      </c>
      <c r="AC32" s="238">
        <f>IF(AC31="","",VLOOKUP(AC31,'【記載例】シフト記号表（勤務時間帯）'!$C$6:$K$35,9,FALSE))</f>
        <v>4</v>
      </c>
      <c r="AD32" s="238" t="str">
        <f>IF(AD31="","",VLOOKUP(AD31,'【記載例】シフト記号表（勤務時間帯）'!$C$6:$K$35,9,FALSE))</f>
        <v/>
      </c>
      <c r="AE32" s="238">
        <f>IF(AE31="","",VLOOKUP(AE31,'【記載例】シフト記号表（勤務時間帯）'!$C$6:$K$35,9,FALSE))</f>
        <v>4</v>
      </c>
      <c r="AF32" s="239" t="str">
        <f>IF(AF31="","",VLOOKUP(AF31,'【記載例】シフト記号表（勤務時間帯）'!$C$6:$K$35,9,FALSE))</f>
        <v/>
      </c>
      <c r="AG32" s="237">
        <f>IF(AG31="","",VLOOKUP(AG31,'【記載例】シフト記号表（勤務時間帯）'!$C$6:$K$35,9,FALSE))</f>
        <v>4</v>
      </c>
      <c r="AH32" s="238" t="str">
        <f>IF(AH31="","",VLOOKUP(AH31,'【記載例】シフト記号表（勤務時間帯）'!$C$6:$K$35,9,FALSE))</f>
        <v/>
      </c>
      <c r="AI32" s="238">
        <f>IF(AI31="","",VLOOKUP(AI31,'【記載例】シフト記号表（勤務時間帯）'!$C$6:$K$35,9,FALSE))</f>
        <v>4</v>
      </c>
      <c r="AJ32" s="238">
        <f>IF(AJ31="","",VLOOKUP(AJ31,'【記載例】シフト記号表（勤務時間帯）'!$C$6:$K$35,9,FALSE))</f>
        <v>4</v>
      </c>
      <c r="AK32" s="238" t="str">
        <f>IF(AK31="","",VLOOKUP(AK31,'【記載例】シフト記号表（勤務時間帯）'!$C$6:$K$35,9,FALSE))</f>
        <v/>
      </c>
      <c r="AL32" s="238">
        <f>IF(AL31="","",VLOOKUP(AL31,'【記載例】シフト記号表（勤務時間帯）'!$C$6:$K$35,9,FALSE))</f>
        <v>4</v>
      </c>
      <c r="AM32" s="239" t="str">
        <f>IF(AM31="","",VLOOKUP(AM31,'【記載例】シフト記号表（勤務時間帯）'!$C$6:$K$35,9,FALSE))</f>
        <v/>
      </c>
      <c r="AN32" s="237">
        <f>IF(AN31="","",VLOOKUP(AN31,'【記載例】シフト記号表（勤務時間帯）'!$C$6:$K$35,9,FALSE))</f>
        <v>4</v>
      </c>
      <c r="AO32" s="238" t="str">
        <f>IF(AO31="","",VLOOKUP(AO31,'【記載例】シフト記号表（勤務時間帯）'!$C$6:$K$35,9,FALSE))</f>
        <v/>
      </c>
      <c r="AP32" s="238">
        <f>IF(AP31="","",VLOOKUP(AP31,'【記載例】シフト記号表（勤務時間帯）'!$C$6:$K$35,9,FALSE))</f>
        <v>4</v>
      </c>
      <c r="AQ32" s="238">
        <f>IF(AQ31="","",VLOOKUP(AQ31,'【記載例】シフト記号表（勤務時間帯）'!$C$6:$K$35,9,FALSE))</f>
        <v>4</v>
      </c>
      <c r="AR32" s="238" t="str">
        <f>IF(AR31="","",VLOOKUP(AR31,'【記載例】シフト記号表（勤務時間帯）'!$C$6:$K$35,9,FALSE))</f>
        <v/>
      </c>
      <c r="AS32" s="238">
        <f>IF(AS31="","",VLOOKUP(AS31,'【記載例】シフト記号表（勤務時間帯）'!$C$6:$K$35,9,FALSE))</f>
        <v>4</v>
      </c>
      <c r="AT32" s="239" t="str">
        <f>IF(AT31="","",VLOOKUP(AT31,'【記載例】シフト記号表（勤務時間帯）'!$C$6:$K$35,9,FALSE))</f>
        <v/>
      </c>
      <c r="AU32" s="237" t="str">
        <f>IF(AU31="","",VLOOKUP(AU31,'【記載例】シフト記号表（勤務時間帯）'!$C$6:$K$35,9,FALSE))</f>
        <v/>
      </c>
      <c r="AV32" s="238" t="str">
        <f>IF(AV31="","",VLOOKUP(AV31,'【記載例】シフト記号表（勤務時間帯）'!$C$6:$K$35,9,FALSE))</f>
        <v/>
      </c>
      <c r="AW32" s="238" t="str">
        <f>IF(AW31="","",VLOOKUP(AW31,'【記載例】シフト記号表（勤務時間帯）'!$C$6:$K$35,9,FALSE))</f>
        <v/>
      </c>
      <c r="AX32" s="332">
        <f>IF($BB$3="４週",SUM(S32:AT32),IF($BB$3="暦月",SUM(S32:AW32),""))</f>
        <v>64</v>
      </c>
      <c r="AY32" s="333"/>
      <c r="AZ32" s="334">
        <f>IF($BB$3="４週",AX32/4,IF($BB$3="暦月",【記載例】地密通所!AX32/(【記載例】地密通所!$BB$8/7),""))</f>
        <v>16</v>
      </c>
      <c r="BA32" s="335"/>
      <c r="BB32" s="323"/>
      <c r="BC32" s="324"/>
      <c r="BD32" s="324"/>
      <c r="BE32" s="324"/>
      <c r="BF32" s="325"/>
    </row>
    <row r="33" spans="2:58" ht="20.25" customHeight="1" x14ac:dyDescent="0.4">
      <c r="B33" s="411"/>
      <c r="C33" s="422"/>
      <c r="D33" s="423"/>
      <c r="E33" s="424"/>
      <c r="F33" s="92" t="str">
        <f>C31</f>
        <v>看護職員</v>
      </c>
      <c r="G33" s="446"/>
      <c r="H33" s="346"/>
      <c r="I33" s="347"/>
      <c r="J33" s="347"/>
      <c r="K33" s="348"/>
      <c r="L33" s="451"/>
      <c r="M33" s="452"/>
      <c r="N33" s="452"/>
      <c r="O33" s="453"/>
      <c r="P33" s="336" t="s">
        <v>50</v>
      </c>
      <c r="Q33" s="337"/>
      <c r="R33" s="338"/>
      <c r="S33" s="240">
        <f>IF(S31="","",VLOOKUP(S31,'【記載例】シフト記号表（勤務時間帯）'!$C$6:$U$35,19,FALSE))</f>
        <v>4</v>
      </c>
      <c r="T33" s="241" t="str">
        <f>IF(T31="","",VLOOKUP(T31,'【記載例】シフト記号表（勤務時間帯）'!$C$6:$U$35,19,FALSE))</f>
        <v/>
      </c>
      <c r="U33" s="241">
        <f>IF(U31="","",VLOOKUP(U31,'【記載例】シフト記号表（勤務時間帯）'!$C$6:$U$35,19,FALSE))</f>
        <v>4</v>
      </c>
      <c r="V33" s="241">
        <f>IF(V31="","",VLOOKUP(V31,'【記載例】シフト記号表（勤務時間帯）'!$C$6:$U$35,19,FALSE))</f>
        <v>4</v>
      </c>
      <c r="W33" s="241" t="str">
        <f>IF(W31="","",VLOOKUP(W31,'【記載例】シフト記号表（勤務時間帯）'!$C$6:$U$35,19,FALSE))</f>
        <v/>
      </c>
      <c r="X33" s="241">
        <f>IF(X31="","",VLOOKUP(X31,'【記載例】シフト記号表（勤務時間帯）'!$C$6:$U$35,19,FALSE))</f>
        <v>4</v>
      </c>
      <c r="Y33" s="242" t="str">
        <f>IF(Y31="","",VLOOKUP(Y31,'【記載例】シフト記号表（勤務時間帯）'!$C$6:$U$35,19,FALSE))</f>
        <v/>
      </c>
      <c r="Z33" s="240">
        <f>IF(Z31="","",VLOOKUP(Z31,'【記載例】シフト記号表（勤務時間帯）'!$C$6:$U$35,19,FALSE))</f>
        <v>4</v>
      </c>
      <c r="AA33" s="241" t="str">
        <f>IF(AA31="","",VLOOKUP(AA31,'【記載例】シフト記号表（勤務時間帯）'!$C$6:$U$35,19,FALSE))</f>
        <v/>
      </c>
      <c r="AB33" s="241">
        <f>IF(AB31="","",VLOOKUP(AB31,'【記載例】シフト記号表（勤務時間帯）'!$C$6:$U$35,19,FALSE))</f>
        <v>4</v>
      </c>
      <c r="AC33" s="241">
        <f>IF(AC31="","",VLOOKUP(AC31,'【記載例】シフト記号表（勤務時間帯）'!$C$6:$U$35,19,FALSE))</f>
        <v>4</v>
      </c>
      <c r="AD33" s="241" t="str">
        <f>IF(AD31="","",VLOOKUP(AD31,'【記載例】シフト記号表（勤務時間帯）'!$C$6:$U$35,19,FALSE))</f>
        <v/>
      </c>
      <c r="AE33" s="241">
        <f>IF(AE31="","",VLOOKUP(AE31,'【記載例】シフト記号表（勤務時間帯）'!$C$6:$U$35,19,FALSE))</f>
        <v>4</v>
      </c>
      <c r="AF33" s="242" t="str">
        <f>IF(AF31="","",VLOOKUP(AF31,'【記載例】シフト記号表（勤務時間帯）'!$C$6:$U$35,19,FALSE))</f>
        <v/>
      </c>
      <c r="AG33" s="240">
        <f>IF(AG31="","",VLOOKUP(AG31,'【記載例】シフト記号表（勤務時間帯）'!$C$6:$U$35,19,FALSE))</f>
        <v>4</v>
      </c>
      <c r="AH33" s="241" t="str">
        <f>IF(AH31="","",VLOOKUP(AH31,'【記載例】シフト記号表（勤務時間帯）'!$C$6:$U$35,19,FALSE))</f>
        <v/>
      </c>
      <c r="AI33" s="241">
        <f>IF(AI31="","",VLOOKUP(AI31,'【記載例】シフト記号表（勤務時間帯）'!$C$6:$U$35,19,FALSE))</f>
        <v>4</v>
      </c>
      <c r="AJ33" s="241">
        <f>IF(AJ31="","",VLOOKUP(AJ31,'【記載例】シフト記号表（勤務時間帯）'!$C$6:$U$35,19,FALSE))</f>
        <v>4</v>
      </c>
      <c r="AK33" s="241" t="str">
        <f>IF(AK31="","",VLOOKUP(AK31,'【記載例】シフト記号表（勤務時間帯）'!$C$6:$U$35,19,FALSE))</f>
        <v/>
      </c>
      <c r="AL33" s="241">
        <f>IF(AL31="","",VLOOKUP(AL31,'【記載例】シフト記号表（勤務時間帯）'!$C$6:$U$35,19,FALSE))</f>
        <v>4</v>
      </c>
      <c r="AM33" s="242" t="str">
        <f>IF(AM31="","",VLOOKUP(AM31,'【記載例】シフト記号表（勤務時間帯）'!$C$6:$U$35,19,FALSE))</f>
        <v/>
      </c>
      <c r="AN33" s="240">
        <f>IF(AN31="","",VLOOKUP(AN31,'【記載例】シフト記号表（勤務時間帯）'!$C$6:$U$35,19,FALSE))</f>
        <v>4</v>
      </c>
      <c r="AO33" s="241" t="str">
        <f>IF(AO31="","",VLOOKUP(AO31,'【記載例】シフト記号表（勤務時間帯）'!$C$6:$U$35,19,FALSE))</f>
        <v/>
      </c>
      <c r="AP33" s="241">
        <f>IF(AP31="","",VLOOKUP(AP31,'【記載例】シフト記号表（勤務時間帯）'!$C$6:$U$35,19,FALSE))</f>
        <v>4</v>
      </c>
      <c r="AQ33" s="241">
        <f>IF(AQ31="","",VLOOKUP(AQ31,'【記載例】シフト記号表（勤務時間帯）'!$C$6:$U$35,19,FALSE))</f>
        <v>4</v>
      </c>
      <c r="AR33" s="241" t="str">
        <f>IF(AR31="","",VLOOKUP(AR31,'【記載例】シフト記号表（勤務時間帯）'!$C$6:$U$35,19,FALSE))</f>
        <v/>
      </c>
      <c r="AS33" s="241">
        <f>IF(AS31="","",VLOOKUP(AS31,'【記載例】シフト記号表（勤務時間帯）'!$C$6:$U$35,19,FALSE))</f>
        <v>4</v>
      </c>
      <c r="AT33" s="242" t="str">
        <f>IF(AT31="","",VLOOKUP(AT31,'【記載例】シフト記号表（勤務時間帯）'!$C$6:$U$35,19,FALSE))</f>
        <v/>
      </c>
      <c r="AU33" s="240" t="str">
        <f>IF(AU31="","",VLOOKUP(AU31,'【記載例】シフト記号表（勤務時間帯）'!$C$6:$U$35,19,FALSE))</f>
        <v/>
      </c>
      <c r="AV33" s="241" t="str">
        <f>IF(AV31="","",VLOOKUP(AV31,'【記載例】シフト記号表（勤務時間帯）'!$C$6:$U$35,19,FALSE))</f>
        <v/>
      </c>
      <c r="AW33" s="241" t="str">
        <f>IF(AW31="","",VLOOKUP(AW31,'【記載例】シフト記号表（勤務時間帯）'!$C$6:$U$35,19,FALSE))</f>
        <v/>
      </c>
      <c r="AX33" s="339">
        <f>IF($BB$3="４週",SUM(S33:AT33),IF($BB$3="暦月",SUM(S33:AW33),""))</f>
        <v>64</v>
      </c>
      <c r="AY33" s="340"/>
      <c r="AZ33" s="409">
        <f>IF($BB$3="４週",AX33/4,IF($BB$3="暦月",【記載例】地密通所!AX33/(【記載例】地密通所!$BB$8/7),""))</f>
        <v>16</v>
      </c>
      <c r="BA33" s="410"/>
      <c r="BB33" s="326"/>
      <c r="BC33" s="327"/>
      <c r="BD33" s="327"/>
      <c r="BE33" s="327"/>
      <c r="BF33" s="328"/>
    </row>
    <row r="34" spans="2:58" ht="20.25" customHeight="1" x14ac:dyDescent="0.4">
      <c r="B34" s="411">
        <f>B31+1</f>
        <v>5</v>
      </c>
      <c r="C34" s="416" t="s">
        <v>5</v>
      </c>
      <c r="D34" s="417"/>
      <c r="E34" s="418"/>
      <c r="F34" s="119"/>
      <c r="G34" s="445" t="s">
        <v>179</v>
      </c>
      <c r="H34" s="447" t="s">
        <v>6</v>
      </c>
      <c r="I34" s="347"/>
      <c r="J34" s="347"/>
      <c r="K34" s="348"/>
      <c r="L34" s="448" t="s">
        <v>132</v>
      </c>
      <c r="M34" s="449"/>
      <c r="N34" s="449"/>
      <c r="O34" s="450"/>
      <c r="P34" s="454" t="s">
        <v>49</v>
      </c>
      <c r="Q34" s="455"/>
      <c r="R34" s="456"/>
      <c r="S34" s="111"/>
      <c r="T34" s="112" t="s">
        <v>163</v>
      </c>
      <c r="U34" s="112"/>
      <c r="V34" s="112"/>
      <c r="W34" s="112" t="s">
        <v>163</v>
      </c>
      <c r="X34" s="112"/>
      <c r="Y34" s="113" t="s">
        <v>163</v>
      </c>
      <c r="Z34" s="111"/>
      <c r="AA34" s="112" t="s">
        <v>163</v>
      </c>
      <c r="AB34" s="112"/>
      <c r="AC34" s="112"/>
      <c r="AD34" s="112" t="s">
        <v>163</v>
      </c>
      <c r="AE34" s="112"/>
      <c r="AF34" s="113" t="s">
        <v>163</v>
      </c>
      <c r="AG34" s="111"/>
      <c r="AH34" s="112" t="s">
        <v>163</v>
      </c>
      <c r="AI34" s="112"/>
      <c r="AJ34" s="112"/>
      <c r="AK34" s="112" t="s">
        <v>163</v>
      </c>
      <c r="AL34" s="112"/>
      <c r="AM34" s="113" t="s">
        <v>163</v>
      </c>
      <c r="AN34" s="111"/>
      <c r="AO34" s="112" t="s">
        <v>163</v>
      </c>
      <c r="AP34" s="112"/>
      <c r="AQ34" s="112"/>
      <c r="AR34" s="112" t="s">
        <v>163</v>
      </c>
      <c r="AS34" s="112"/>
      <c r="AT34" s="113" t="s">
        <v>163</v>
      </c>
      <c r="AU34" s="111"/>
      <c r="AV34" s="112"/>
      <c r="AW34" s="112"/>
      <c r="AX34" s="412"/>
      <c r="AY34" s="413"/>
      <c r="AZ34" s="414"/>
      <c r="BA34" s="415"/>
      <c r="BB34" s="442" t="s">
        <v>135</v>
      </c>
      <c r="BC34" s="443"/>
      <c r="BD34" s="443"/>
      <c r="BE34" s="443"/>
      <c r="BF34" s="444"/>
    </row>
    <row r="35" spans="2:58" ht="20.25" customHeight="1" x14ac:dyDescent="0.4">
      <c r="B35" s="411"/>
      <c r="C35" s="419"/>
      <c r="D35" s="420"/>
      <c r="E35" s="421"/>
      <c r="F35" s="92"/>
      <c r="G35" s="342"/>
      <c r="H35" s="346"/>
      <c r="I35" s="347"/>
      <c r="J35" s="347"/>
      <c r="K35" s="348"/>
      <c r="L35" s="403"/>
      <c r="M35" s="404"/>
      <c r="N35" s="404"/>
      <c r="O35" s="405"/>
      <c r="P35" s="329" t="s">
        <v>15</v>
      </c>
      <c r="Q35" s="330"/>
      <c r="R35" s="331"/>
      <c r="S35" s="237" t="str">
        <f>IF(S34="","",VLOOKUP(S34,'【記載例】シフト記号表（勤務時間帯）'!$C$6:$K$35,9,FALSE))</f>
        <v/>
      </c>
      <c r="T35" s="238">
        <f>IF(T34="","",VLOOKUP(T34,'【記載例】シフト記号表（勤務時間帯）'!$C$6:$K$35,9,FALSE))</f>
        <v>4</v>
      </c>
      <c r="U35" s="238" t="str">
        <f>IF(U34="","",VLOOKUP(U34,'【記載例】シフト記号表（勤務時間帯）'!$C$6:$K$35,9,FALSE))</f>
        <v/>
      </c>
      <c r="V35" s="238" t="str">
        <f>IF(V34="","",VLOOKUP(V34,'【記載例】シフト記号表（勤務時間帯）'!$C$6:$K$35,9,FALSE))</f>
        <v/>
      </c>
      <c r="W35" s="238">
        <f>IF(W34="","",VLOOKUP(W34,'【記載例】シフト記号表（勤務時間帯）'!$C$6:$K$35,9,FALSE))</f>
        <v>4</v>
      </c>
      <c r="X35" s="238" t="str">
        <f>IF(X34="","",VLOOKUP(X34,'【記載例】シフト記号表（勤務時間帯）'!$C$6:$K$35,9,FALSE))</f>
        <v/>
      </c>
      <c r="Y35" s="239">
        <f>IF(Y34="","",VLOOKUP(Y34,'【記載例】シフト記号表（勤務時間帯）'!$C$6:$K$35,9,FALSE))</f>
        <v>4</v>
      </c>
      <c r="Z35" s="237" t="str">
        <f>IF(Z34="","",VLOOKUP(Z34,'【記載例】シフト記号表（勤務時間帯）'!$C$6:$K$35,9,FALSE))</f>
        <v/>
      </c>
      <c r="AA35" s="238">
        <f>IF(AA34="","",VLOOKUP(AA34,'【記載例】シフト記号表（勤務時間帯）'!$C$6:$K$35,9,FALSE))</f>
        <v>4</v>
      </c>
      <c r="AB35" s="238" t="str">
        <f>IF(AB34="","",VLOOKUP(AB34,'【記載例】シフト記号表（勤務時間帯）'!$C$6:$K$35,9,FALSE))</f>
        <v/>
      </c>
      <c r="AC35" s="238" t="str">
        <f>IF(AC34="","",VLOOKUP(AC34,'【記載例】シフト記号表（勤務時間帯）'!$C$6:$K$35,9,FALSE))</f>
        <v/>
      </c>
      <c r="AD35" s="238">
        <f>IF(AD34="","",VLOOKUP(AD34,'【記載例】シフト記号表（勤務時間帯）'!$C$6:$K$35,9,FALSE))</f>
        <v>4</v>
      </c>
      <c r="AE35" s="238" t="str">
        <f>IF(AE34="","",VLOOKUP(AE34,'【記載例】シフト記号表（勤務時間帯）'!$C$6:$K$35,9,FALSE))</f>
        <v/>
      </c>
      <c r="AF35" s="239">
        <f>IF(AF34="","",VLOOKUP(AF34,'【記載例】シフト記号表（勤務時間帯）'!$C$6:$K$35,9,FALSE))</f>
        <v>4</v>
      </c>
      <c r="AG35" s="237" t="str">
        <f>IF(AG34="","",VLOOKUP(AG34,'【記載例】シフト記号表（勤務時間帯）'!$C$6:$K$35,9,FALSE))</f>
        <v/>
      </c>
      <c r="AH35" s="238">
        <f>IF(AH34="","",VLOOKUP(AH34,'【記載例】シフト記号表（勤務時間帯）'!$C$6:$K$35,9,FALSE))</f>
        <v>4</v>
      </c>
      <c r="AI35" s="238" t="str">
        <f>IF(AI34="","",VLOOKUP(AI34,'【記載例】シフト記号表（勤務時間帯）'!$C$6:$K$35,9,FALSE))</f>
        <v/>
      </c>
      <c r="AJ35" s="238" t="str">
        <f>IF(AJ34="","",VLOOKUP(AJ34,'【記載例】シフト記号表（勤務時間帯）'!$C$6:$K$35,9,FALSE))</f>
        <v/>
      </c>
      <c r="AK35" s="238">
        <f>IF(AK34="","",VLOOKUP(AK34,'【記載例】シフト記号表（勤務時間帯）'!$C$6:$K$35,9,FALSE))</f>
        <v>4</v>
      </c>
      <c r="AL35" s="238" t="str">
        <f>IF(AL34="","",VLOOKUP(AL34,'【記載例】シフト記号表（勤務時間帯）'!$C$6:$K$35,9,FALSE))</f>
        <v/>
      </c>
      <c r="AM35" s="239">
        <f>IF(AM34="","",VLOOKUP(AM34,'【記載例】シフト記号表（勤務時間帯）'!$C$6:$K$35,9,FALSE))</f>
        <v>4</v>
      </c>
      <c r="AN35" s="237" t="str">
        <f>IF(AN34="","",VLOOKUP(AN34,'【記載例】シフト記号表（勤務時間帯）'!$C$6:$K$35,9,FALSE))</f>
        <v/>
      </c>
      <c r="AO35" s="238">
        <f>IF(AO34="","",VLOOKUP(AO34,'【記載例】シフト記号表（勤務時間帯）'!$C$6:$K$35,9,FALSE))</f>
        <v>4</v>
      </c>
      <c r="AP35" s="238" t="str">
        <f>IF(AP34="","",VLOOKUP(AP34,'【記載例】シフト記号表（勤務時間帯）'!$C$6:$K$35,9,FALSE))</f>
        <v/>
      </c>
      <c r="AQ35" s="238" t="str">
        <f>IF(AQ34="","",VLOOKUP(AQ34,'【記載例】シフト記号表（勤務時間帯）'!$C$6:$K$35,9,FALSE))</f>
        <v/>
      </c>
      <c r="AR35" s="238">
        <f>IF(AR34="","",VLOOKUP(AR34,'【記載例】シフト記号表（勤務時間帯）'!$C$6:$K$35,9,FALSE))</f>
        <v>4</v>
      </c>
      <c r="AS35" s="238" t="str">
        <f>IF(AS34="","",VLOOKUP(AS34,'【記載例】シフト記号表（勤務時間帯）'!$C$6:$K$35,9,FALSE))</f>
        <v/>
      </c>
      <c r="AT35" s="239">
        <f>IF(AT34="","",VLOOKUP(AT34,'【記載例】シフト記号表（勤務時間帯）'!$C$6:$K$35,9,FALSE))</f>
        <v>4</v>
      </c>
      <c r="AU35" s="237" t="str">
        <f>IF(AU34="","",VLOOKUP(AU34,'【記載例】シフト記号表（勤務時間帯）'!$C$6:$K$35,9,FALSE))</f>
        <v/>
      </c>
      <c r="AV35" s="238" t="str">
        <f>IF(AV34="","",VLOOKUP(AV34,'【記載例】シフト記号表（勤務時間帯）'!$C$6:$K$35,9,FALSE))</f>
        <v/>
      </c>
      <c r="AW35" s="238" t="str">
        <f>IF(AW34="","",VLOOKUP(AW34,'【記載例】シフト記号表（勤務時間帯）'!$C$6:$K$35,9,FALSE))</f>
        <v/>
      </c>
      <c r="AX35" s="332">
        <f>IF($BB$3="４週",SUM(S35:AT35),IF($BB$3="暦月",SUM(S35:AW35),""))</f>
        <v>48</v>
      </c>
      <c r="AY35" s="333"/>
      <c r="AZ35" s="334">
        <f>IF($BB$3="４週",AX35/4,IF($BB$3="暦月",【記載例】地密通所!AX35/(【記載例】地密通所!$BB$8/7),""))</f>
        <v>12</v>
      </c>
      <c r="BA35" s="335"/>
      <c r="BB35" s="323"/>
      <c r="BC35" s="324"/>
      <c r="BD35" s="324"/>
      <c r="BE35" s="324"/>
      <c r="BF35" s="325"/>
    </row>
    <row r="36" spans="2:58" ht="20.25" customHeight="1" x14ac:dyDescent="0.4">
      <c r="B36" s="411"/>
      <c r="C36" s="422"/>
      <c r="D36" s="423"/>
      <c r="E36" s="424"/>
      <c r="F36" s="92" t="str">
        <f>C34</f>
        <v>看護職員</v>
      </c>
      <c r="G36" s="446"/>
      <c r="H36" s="346"/>
      <c r="I36" s="347"/>
      <c r="J36" s="347"/>
      <c r="K36" s="348"/>
      <c r="L36" s="451"/>
      <c r="M36" s="452"/>
      <c r="N36" s="452"/>
      <c r="O36" s="453"/>
      <c r="P36" s="336" t="s">
        <v>50</v>
      </c>
      <c r="Q36" s="337"/>
      <c r="R36" s="338"/>
      <c r="S36" s="240" t="str">
        <f>IF(S34="","",VLOOKUP(S34,'【記載例】シフト記号表（勤務時間帯）'!$C$6:$U$35,19,FALSE))</f>
        <v/>
      </c>
      <c r="T36" s="241">
        <f>IF(T34="","",VLOOKUP(T34,'【記載例】シフト記号表（勤務時間帯）'!$C$6:$U$35,19,FALSE))</f>
        <v>4</v>
      </c>
      <c r="U36" s="241" t="str">
        <f>IF(U34="","",VLOOKUP(U34,'【記載例】シフト記号表（勤務時間帯）'!$C$6:$U$35,19,FALSE))</f>
        <v/>
      </c>
      <c r="V36" s="241" t="str">
        <f>IF(V34="","",VLOOKUP(V34,'【記載例】シフト記号表（勤務時間帯）'!$C$6:$U$35,19,FALSE))</f>
        <v/>
      </c>
      <c r="W36" s="241">
        <f>IF(W34="","",VLOOKUP(W34,'【記載例】シフト記号表（勤務時間帯）'!$C$6:$U$35,19,FALSE))</f>
        <v>4</v>
      </c>
      <c r="X36" s="241" t="str">
        <f>IF(X34="","",VLOOKUP(X34,'【記載例】シフト記号表（勤務時間帯）'!$C$6:$U$35,19,FALSE))</f>
        <v/>
      </c>
      <c r="Y36" s="242">
        <f>IF(Y34="","",VLOOKUP(Y34,'【記載例】シフト記号表（勤務時間帯）'!$C$6:$U$35,19,FALSE))</f>
        <v>4</v>
      </c>
      <c r="Z36" s="240" t="str">
        <f>IF(Z34="","",VLOOKUP(Z34,'【記載例】シフト記号表（勤務時間帯）'!$C$6:$U$35,19,FALSE))</f>
        <v/>
      </c>
      <c r="AA36" s="241">
        <f>IF(AA34="","",VLOOKUP(AA34,'【記載例】シフト記号表（勤務時間帯）'!$C$6:$U$35,19,FALSE))</f>
        <v>4</v>
      </c>
      <c r="AB36" s="241" t="str">
        <f>IF(AB34="","",VLOOKUP(AB34,'【記載例】シフト記号表（勤務時間帯）'!$C$6:$U$35,19,FALSE))</f>
        <v/>
      </c>
      <c r="AC36" s="241" t="str">
        <f>IF(AC34="","",VLOOKUP(AC34,'【記載例】シフト記号表（勤務時間帯）'!$C$6:$U$35,19,FALSE))</f>
        <v/>
      </c>
      <c r="AD36" s="241">
        <f>IF(AD34="","",VLOOKUP(AD34,'【記載例】シフト記号表（勤務時間帯）'!$C$6:$U$35,19,FALSE))</f>
        <v>4</v>
      </c>
      <c r="AE36" s="241" t="str">
        <f>IF(AE34="","",VLOOKUP(AE34,'【記載例】シフト記号表（勤務時間帯）'!$C$6:$U$35,19,FALSE))</f>
        <v/>
      </c>
      <c r="AF36" s="242">
        <f>IF(AF34="","",VLOOKUP(AF34,'【記載例】シフト記号表（勤務時間帯）'!$C$6:$U$35,19,FALSE))</f>
        <v>4</v>
      </c>
      <c r="AG36" s="240" t="str">
        <f>IF(AG34="","",VLOOKUP(AG34,'【記載例】シフト記号表（勤務時間帯）'!$C$6:$U$35,19,FALSE))</f>
        <v/>
      </c>
      <c r="AH36" s="241">
        <f>IF(AH34="","",VLOOKUP(AH34,'【記載例】シフト記号表（勤務時間帯）'!$C$6:$U$35,19,FALSE))</f>
        <v>4</v>
      </c>
      <c r="AI36" s="241" t="str">
        <f>IF(AI34="","",VLOOKUP(AI34,'【記載例】シフト記号表（勤務時間帯）'!$C$6:$U$35,19,FALSE))</f>
        <v/>
      </c>
      <c r="AJ36" s="241" t="str">
        <f>IF(AJ34="","",VLOOKUP(AJ34,'【記載例】シフト記号表（勤務時間帯）'!$C$6:$U$35,19,FALSE))</f>
        <v/>
      </c>
      <c r="AK36" s="241">
        <f>IF(AK34="","",VLOOKUP(AK34,'【記載例】シフト記号表（勤務時間帯）'!$C$6:$U$35,19,FALSE))</f>
        <v>4</v>
      </c>
      <c r="AL36" s="241" t="str">
        <f>IF(AL34="","",VLOOKUP(AL34,'【記載例】シフト記号表（勤務時間帯）'!$C$6:$U$35,19,FALSE))</f>
        <v/>
      </c>
      <c r="AM36" s="242">
        <f>IF(AM34="","",VLOOKUP(AM34,'【記載例】シフト記号表（勤務時間帯）'!$C$6:$U$35,19,FALSE))</f>
        <v>4</v>
      </c>
      <c r="AN36" s="240" t="str">
        <f>IF(AN34="","",VLOOKUP(AN34,'【記載例】シフト記号表（勤務時間帯）'!$C$6:$U$35,19,FALSE))</f>
        <v/>
      </c>
      <c r="AO36" s="241">
        <f>IF(AO34="","",VLOOKUP(AO34,'【記載例】シフト記号表（勤務時間帯）'!$C$6:$U$35,19,FALSE))</f>
        <v>4</v>
      </c>
      <c r="AP36" s="241" t="str">
        <f>IF(AP34="","",VLOOKUP(AP34,'【記載例】シフト記号表（勤務時間帯）'!$C$6:$U$35,19,FALSE))</f>
        <v/>
      </c>
      <c r="AQ36" s="241" t="str">
        <f>IF(AQ34="","",VLOOKUP(AQ34,'【記載例】シフト記号表（勤務時間帯）'!$C$6:$U$35,19,FALSE))</f>
        <v/>
      </c>
      <c r="AR36" s="241">
        <f>IF(AR34="","",VLOOKUP(AR34,'【記載例】シフト記号表（勤務時間帯）'!$C$6:$U$35,19,FALSE))</f>
        <v>4</v>
      </c>
      <c r="AS36" s="241" t="str">
        <f>IF(AS34="","",VLOOKUP(AS34,'【記載例】シフト記号表（勤務時間帯）'!$C$6:$U$35,19,FALSE))</f>
        <v/>
      </c>
      <c r="AT36" s="242">
        <f>IF(AT34="","",VLOOKUP(AT34,'【記載例】シフト記号表（勤務時間帯）'!$C$6:$U$35,19,FALSE))</f>
        <v>4</v>
      </c>
      <c r="AU36" s="240" t="str">
        <f>IF(AU34="","",VLOOKUP(AU34,'【記載例】シフト記号表（勤務時間帯）'!$C$6:$U$35,19,FALSE))</f>
        <v/>
      </c>
      <c r="AV36" s="241" t="str">
        <f>IF(AV34="","",VLOOKUP(AV34,'【記載例】シフト記号表（勤務時間帯）'!$C$6:$U$35,19,FALSE))</f>
        <v/>
      </c>
      <c r="AW36" s="241" t="str">
        <f>IF(AW34="","",VLOOKUP(AW34,'【記載例】シフト記号表（勤務時間帯）'!$C$6:$U$35,19,FALSE))</f>
        <v/>
      </c>
      <c r="AX36" s="339">
        <f>IF($BB$3="４週",SUM(S36:AT36),IF($BB$3="暦月",SUM(S36:AW36),""))</f>
        <v>48</v>
      </c>
      <c r="AY36" s="340"/>
      <c r="AZ36" s="409">
        <f>IF($BB$3="４週",AX36/4,IF($BB$3="暦月",【記載例】地密通所!AX36/(【記載例】地密通所!$BB$8/7),""))</f>
        <v>12</v>
      </c>
      <c r="BA36" s="410"/>
      <c r="BB36" s="326"/>
      <c r="BC36" s="327"/>
      <c r="BD36" s="327"/>
      <c r="BE36" s="327"/>
      <c r="BF36" s="328"/>
    </row>
    <row r="37" spans="2:58" ht="20.25" customHeight="1" x14ac:dyDescent="0.4">
      <c r="B37" s="411">
        <f>B34+1</f>
        <v>6</v>
      </c>
      <c r="C37" s="416" t="s">
        <v>61</v>
      </c>
      <c r="D37" s="417"/>
      <c r="E37" s="418"/>
      <c r="F37" s="119"/>
      <c r="G37" s="445" t="s">
        <v>122</v>
      </c>
      <c r="H37" s="447" t="s">
        <v>106</v>
      </c>
      <c r="I37" s="347"/>
      <c r="J37" s="347"/>
      <c r="K37" s="348"/>
      <c r="L37" s="448" t="s">
        <v>129</v>
      </c>
      <c r="M37" s="449"/>
      <c r="N37" s="449"/>
      <c r="O37" s="450"/>
      <c r="P37" s="454" t="s">
        <v>49</v>
      </c>
      <c r="Q37" s="455"/>
      <c r="R37" s="456"/>
      <c r="S37" s="111"/>
      <c r="T37" s="112" t="s">
        <v>162</v>
      </c>
      <c r="U37" s="112" t="s">
        <v>162</v>
      </c>
      <c r="V37" s="112"/>
      <c r="W37" s="112"/>
      <c r="X37" s="112" t="s">
        <v>162</v>
      </c>
      <c r="Y37" s="113"/>
      <c r="Z37" s="111"/>
      <c r="AA37" s="112" t="s">
        <v>162</v>
      </c>
      <c r="AB37" s="112" t="s">
        <v>162</v>
      </c>
      <c r="AC37" s="112"/>
      <c r="AD37" s="112"/>
      <c r="AE37" s="112" t="s">
        <v>162</v>
      </c>
      <c r="AF37" s="113"/>
      <c r="AG37" s="111"/>
      <c r="AH37" s="112" t="s">
        <v>162</v>
      </c>
      <c r="AI37" s="112" t="s">
        <v>162</v>
      </c>
      <c r="AJ37" s="112"/>
      <c r="AK37" s="112"/>
      <c r="AL37" s="112" t="s">
        <v>162</v>
      </c>
      <c r="AM37" s="113"/>
      <c r="AN37" s="111"/>
      <c r="AO37" s="112" t="s">
        <v>162</v>
      </c>
      <c r="AP37" s="112" t="s">
        <v>162</v>
      </c>
      <c r="AQ37" s="112"/>
      <c r="AR37" s="112"/>
      <c r="AS37" s="112" t="s">
        <v>162</v>
      </c>
      <c r="AT37" s="113"/>
      <c r="AU37" s="111"/>
      <c r="AV37" s="112"/>
      <c r="AW37" s="112"/>
      <c r="AX37" s="412"/>
      <c r="AY37" s="413"/>
      <c r="AZ37" s="414"/>
      <c r="BA37" s="415"/>
      <c r="BB37" s="442" t="s">
        <v>138</v>
      </c>
      <c r="BC37" s="443"/>
      <c r="BD37" s="443"/>
      <c r="BE37" s="443"/>
      <c r="BF37" s="444"/>
    </row>
    <row r="38" spans="2:58" ht="20.25" customHeight="1" x14ac:dyDescent="0.4">
      <c r="B38" s="411"/>
      <c r="C38" s="419"/>
      <c r="D38" s="420"/>
      <c r="E38" s="421"/>
      <c r="F38" s="92"/>
      <c r="G38" s="342"/>
      <c r="H38" s="346"/>
      <c r="I38" s="347"/>
      <c r="J38" s="347"/>
      <c r="K38" s="348"/>
      <c r="L38" s="403"/>
      <c r="M38" s="404"/>
      <c r="N38" s="404"/>
      <c r="O38" s="405"/>
      <c r="P38" s="329" t="s">
        <v>15</v>
      </c>
      <c r="Q38" s="330"/>
      <c r="R38" s="331"/>
      <c r="S38" s="237" t="str">
        <f>IF(S37="","",VLOOKUP(S37,'【記載例】シフト記号表（勤務時間帯）'!$C$6:$K$35,9,FALSE))</f>
        <v/>
      </c>
      <c r="T38" s="238">
        <f>IF(T37="","",VLOOKUP(T37,'【記載例】シフト記号表（勤務時間帯）'!$C$6:$K$35,9,FALSE))</f>
        <v>8</v>
      </c>
      <c r="U38" s="238">
        <f>IF(U37="","",VLOOKUP(U37,'【記載例】シフト記号表（勤務時間帯）'!$C$6:$K$35,9,FALSE))</f>
        <v>8</v>
      </c>
      <c r="V38" s="238" t="str">
        <f>IF(V37="","",VLOOKUP(V37,'【記載例】シフト記号表（勤務時間帯）'!$C$6:$K$35,9,FALSE))</f>
        <v/>
      </c>
      <c r="W38" s="238" t="str">
        <f>IF(W37="","",VLOOKUP(W37,'【記載例】シフト記号表（勤務時間帯）'!$C$6:$K$35,9,FALSE))</f>
        <v/>
      </c>
      <c r="X38" s="238">
        <f>IF(X37="","",VLOOKUP(X37,'【記載例】シフト記号表（勤務時間帯）'!$C$6:$K$35,9,FALSE))</f>
        <v>8</v>
      </c>
      <c r="Y38" s="239" t="str">
        <f>IF(Y37="","",VLOOKUP(Y37,'【記載例】シフト記号表（勤務時間帯）'!$C$6:$K$35,9,FALSE))</f>
        <v/>
      </c>
      <c r="Z38" s="237" t="str">
        <f>IF(Z37="","",VLOOKUP(Z37,'【記載例】シフト記号表（勤務時間帯）'!$C$6:$K$35,9,FALSE))</f>
        <v/>
      </c>
      <c r="AA38" s="238">
        <f>IF(AA37="","",VLOOKUP(AA37,'【記載例】シフト記号表（勤務時間帯）'!$C$6:$K$35,9,FALSE))</f>
        <v>8</v>
      </c>
      <c r="AB38" s="238">
        <f>IF(AB37="","",VLOOKUP(AB37,'【記載例】シフト記号表（勤務時間帯）'!$C$6:$K$35,9,FALSE))</f>
        <v>8</v>
      </c>
      <c r="AC38" s="238" t="str">
        <f>IF(AC37="","",VLOOKUP(AC37,'【記載例】シフト記号表（勤務時間帯）'!$C$6:$K$35,9,FALSE))</f>
        <v/>
      </c>
      <c r="AD38" s="238" t="str">
        <f>IF(AD37="","",VLOOKUP(AD37,'【記載例】シフト記号表（勤務時間帯）'!$C$6:$K$35,9,FALSE))</f>
        <v/>
      </c>
      <c r="AE38" s="238">
        <f>IF(AE37="","",VLOOKUP(AE37,'【記載例】シフト記号表（勤務時間帯）'!$C$6:$K$35,9,FALSE))</f>
        <v>8</v>
      </c>
      <c r="AF38" s="239" t="str">
        <f>IF(AF37="","",VLOOKUP(AF37,'【記載例】シフト記号表（勤務時間帯）'!$C$6:$K$35,9,FALSE))</f>
        <v/>
      </c>
      <c r="AG38" s="237" t="str">
        <f>IF(AG37="","",VLOOKUP(AG37,'【記載例】シフト記号表（勤務時間帯）'!$C$6:$K$35,9,FALSE))</f>
        <v/>
      </c>
      <c r="AH38" s="238">
        <f>IF(AH37="","",VLOOKUP(AH37,'【記載例】シフト記号表（勤務時間帯）'!$C$6:$K$35,9,FALSE))</f>
        <v>8</v>
      </c>
      <c r="AI38" s="238">
        <f>IF(AI37="","",VLOOKUP(AI37,'【記載例】シフト記号表（勤務時間帯）'!$C$6:$K$35,9,FALSE))</f>
        <v>8</v>
      </c>
      <c r="AJ38" s="238" t="str">
        <f>IF(AJ37="","",VLOOKUP(AJ37,'【記載例】シフト記号表（勤務時間帯）'!$C$6:$K$35,9,FALSE))</f>
        <v/>
      </c>
      <c r="AK38" s="238" t="str">
        <f>IF(AK37="","",VLOOKUP(AK37,'【記載例】シフト記号表（勤務時間帯）'!$C$6:$K$35,9,FALSE))</f>
        <v/>
      </c>
      <c r="AL38" s="238">
        <f>IF(AL37="","",VLOOKUP(AL37,'【記載例】シフト記号表（勤務時間帯）'!$C$6:$K$35,9,FALSE))</f>
        <v>8</v>
      </c>
      <c r="AM38" s="239" t="str">
        <f>IF(AM37="","",VLOOKUP(AM37,'【記載例】シフト記号表（勤務時間帯）'!$C$6:$K$35,9,FALSE))</f>
        <v/>
      </c>
      <c r="AN38" s="237" t="str">
        <f>IF(AN37="","",VLOOKUP(AN37,'【記載例】シフト記号表（勤務時間帯）'!$C$6:$K$35,9,FALSE))</f>
        <v/>
      </c>
      <c r="AO38" s="238">
        <f>IF(AO37="","",VLOOKUP(AO37,'【記載例】シフト記号表（勤務時間帯）'!$C$6:$K$35,9,FALSE))</f>
        <v>8</v>
      </c>
      <c r="AP38" s="238">
        <f>IF(AP37="","",VLOOKUP(AP37,'【記載例】シフト記号表（勤務時間帯）'!$C$6:$K$35,9,FALSE))</f>
        <v>8</v>
      </c>
      <c r="AQ38" s="238" t="str">
        <f>IF(AQ37="","",VLOOKUP(AQ37,'【記載例】シフト記号表（勤務時間帯）'!$C$6:$K$35,9,FALSE))</f>
        <v/>
      </c>
      <c r="AR38" s="238" t="str">
        <f>IF(AR37="","",VLOOKUP(AR37,'【記載例】シフト記号表（勤務時間帯）'!$C$6:$K$35,9,FALSE))</f>
        <v/>
      </c>
      <c r="AS38" s="238">
        <f>IF(AS37="","",VLOOKUP(AS37,'【記載例】シフト記号表（勤務時間帯）'!$C$6:$K$35,9,FALSE))</f>
        <v>8</v>
      </c>
      <c r="AT38" s="239" t="str">
        <f>IF(AT37="","",VLOOKUP(AT37,'【記載例】シフト記号表（勤務時間帯）'!$C$6:$K$35,9,FALSE))</f>
        <v/>
      </c>
      <c r="AU38" s="237" t="str">
        <f>IF(AU37="","",VLOOKUP(AU37,'【記載例】シフト記号表（勤務時間帯）'!$C$6:$K$35,9,FALSE))</f>
        <v/>
      </c>
      <c r="AV38" s="238" t="str">
        <f>IF(AV37="","",VLOOKUP(AV37,'【記載例】シフト記号表（勤務時間帯）'!$C$6:$K$35,9,FALSE))</f>
        <v/>
      </c>
      <c r="AW38" s="238" t="str">
        <f>IF(AW37="","",VLOOKUP(AW37,'【記載例】シフト記号表（勤務時間帯）'!$C$6:$K$35,9,FALSE))</f>
        <v/>
      </c>
      <c r="AX38" s="332">
        <f>IF($BB$3="４週",SUM(S38:AT38),IF($BB$3="暦月",SUM(S38:AW38),""))</f>
        <v>96</v>
      </c>
      <c r="AY38" s="333"/>
      <c r="AZ38" s="334">
        <f>IF($BB$3="４週",AX38/4,IF($BB$3="暦月",【記載例】地密通所!AX38/(【記載例】地密通所!$BB$8/7),""))</f>
        <v>24</v>
      </c>
      <c r="BA38" s="335"/>
      <c r="BB38" s="323"/>
      <c r="BC38" s="324"/>
      <c r="BD38" s="324"/>
      <c r="BE38" s="324"/>
      <c r="BF38" s="325"/>
    </row>
    <row r="39" spans="2:58" ht="20.25" customHeight="1" x14ac:dyDescent="0.4">
      <c r="B39" s="411"/>
      <c r="C39" s="422"/>
      <c r="D39" s="423"/>
      <c r="E39" s="424"/>
      <c r="F39" s="92" t="str">
        <f>C37</f>
        <v>介護職員</v>
      </c>
      <c r="G39" s="446"/>
      <c r="H39" s="346"/>
      <c r="I39" s="347"/>
      <c r="J39" s="347"/>
      <c r="K39" s="348"/>
      <c r="L39" s="451"/>
      <c r="M39" s="452"/>
      <c r="N39" s="452"/>
      <c r="O39" s="453"/>
      <c r="P39" s="336" t="s">
        <v>50</v>
      </c>
      <c r="Q39" s="337"/>
      <c r="R39" s="338"/>
      <c r="S39" s="240" t="str">
        <f>IF(S37="","",VLOOKUP(S37,'【記載例】シフト記号表（勤務時間帯）'!$C$6:$U$35,19,FALSE))</f>
        <v/>
      </c>
      <c r="T39" s="241">
        <f>IF(T37="","",VLOOKUP(T37,'【記載例】シフト記号表（勤務時間帯）'!$C$6:$U$35,19,FALSE))</f>
        <v>7</v>
      </c>
      <c r="U39" s="241">
        <f>IF(U37="","",VLOOKUP(U37,'【記載例】シフト記号表（勤務時間帯）'!$C$6:$U$35,19,FALSE))</f>
        <v>7</v>
      </c>
      <c r="V39" s="241" t="str">
        <f>IF(V37="","",VLOOKUP(V37,'【記載例】シフト記号表（勤務時間帯）'!$C$6:$U$35,19,FALSE))</f>
        <v/>
      </c>
      <c r="W39" s="241" t="str">
        <f>IF(W37="","",VLOOKUP(W37,'【記載例】シフト記号表（勤務時間帯）'!$C$6:$U$35,19,FALSE))</f>
        <v/>
      </c>
      <c r="X39" s="241">
        <f>IF(X37="","",VLOOKUP(X37,'【記載例】シフト記号表（勤務時間帯）'!$C$6:$U$35,19,FALSE))</f>
        <v>7</v>
      </c>
      <c r="Y39" s="242" t="str">
        <f>IF(Y37="","",VLOOKUP(Y37,'【記載例】シフト記号表（勤務時間帯）'!$C$6:$U$35,19,FALSE))</f>
        <v/>
      </c>
      <c r="Z39" s="240" t="str">
        <f>IF(Z37="","",VLOOKUP(Z37,'【記載例】シフト記号表（勤務時間帯）'!$C$6:$U$35,19,FALSE))</f>
        <v/>
      </c>
      <c r="AA39" s="241">
        <f>IF(AA37="","",VLOOKUP(AA37,'【記載例】シフト記号表（勤務時間帯）'!$C$6:$U$35,19,FALSE))</f>
        <v>7</v>
      </c>
      <c r="AB39" s="241">
        <f>IF(AB37="","",VLOOKUP(AB37,'【記載例】シフト記号表（勤務時間帯）'!$C$6:$U$35,19,FALSE))</f>
        <v>7</v>
      </c>
      <c r="AC39" s="241" t="str">
        <f>IF(AC37="","",VLOOKUP(AC37,'【記載例】シフト記号表（勤務時間帯）'!$C$6:$U$35,19,FALSE))</f>
        <v/>
      </c>
      <c r="AD39" s="241" t="str">
        <f>IF(AD37="","",VLOOKUP(AD37,'【記載例】シフト記号表（勤務時間帯）'!$C$6:$U$35,19,FALSE))</f>
        <v/>
      </c>
      <c r="AE39" s="241">
        <f>IF(AE37="","",VLOOKUP(AE37,'【記載例】シフト記号表（勤務時間帯）'!$C$6:$U$35,19,FALSE))</f>
        <v>7</v>
      </c>
      <c r="AF39" s="242" t="str">
        <f>IF(AF37="","",VLOOKUP(AF37,'【記載例】シフト記号表（勤務時間帯）'!$C$6:$U$35,19,FALSE))</f>
        <v/>
      </c>
      <c r="AG39" s="240" t="str">
        <f>IF(AG37="","",VLOOKUP(AG37,'【記載例】シフト記号表（勤務時間帯）'!$C$6:$U$35,19,FALSE))</f>
        <v/>
      </c>
      <c r="AH39" s="241">
        <f>IF(AH37="","",VLOOKUP(AH37,'【記載例】シフト記号表（勤務時間帯）'!$C$6:$U$35,19,FALSE))</f>
        <v>7</v>
      </c>
      <c r="AI39" s="241">
        <f>IF(AI37="","",VLOOKUP(AI37,'【記載例】シフト記号表（勤務時間帯）'!$C$6:$U$35,19,FALSE))</f>
        <v>7</v>
      </c>
      <c r="AJ39" s="241" t="str">
        <f>IF(AJ37="","",VLOOKUP(AJ37,'【記載例】シフト記号表（勤務時間帯）'!$C$6:$U$35,19,FALSE))</f>
        <v/>
      </c>
      <c r="AK39" s="241" t="str">
        <f>IF(AK37="","",VLOOKUP(AK37,'【記載例】シフト記号表（勤務時間帯）'!$C$6:$U$35,19,FALSE))</f>
        <v/>
      </c>
      <c r="AL39" s="241">
        <f>IF(AL37="","",VLOOKUP(AL37,'【記載例】シフト記号表（勤務時間帯）'!$C$6:$U$35,19,FALSE))</f>
        <v>7</v>
      </c>
      <c r="AM39" s="242" t="str">
        <f>IF(AM37="","",VLOOKUP(AM37,'【記載例】シフト記号表（勤務時間帯）'!$C$6:$U$35,19,FALSE))</f>
        <v/>
      </c>
      <c r="AN39" s="240" t="str">
        <f>IF(AN37="","",VLOOKUP(AN37,'【記載例】シフト記号表（勤務時間帯）'!$C$6:$U$35,19,FALSE))</f>
        <v/>
      </c>
      <c r="AO39" s="241">
        <f>IF(AO37="","",VLOOKUP(AO37,'【記載例】シフト記号表（勤務時間帯）'!$C$6:$U$35,19,FALSE))</f>
        <v>7</v>
      </c>
      <c r="AP39" s="241">
        <f>IF(AP37="","",VLOOKUP(AP37,'【記載例】シフト記号表（勤務時間帯）'!$C$6:$U$35,19,FALSE))</f>
        <v>7</v>
      </c>
      <c r="AQ39" s="241" t="str">
        <f>IF(AQ37="","",VLOOKUP(AQ37,'【記載例】シフト記号表（勤務時間帯）'!$C$6:$U$35,19,FALSE))</f>
        <v/>
      </c>
      <c r="AR39" s="241" t="str">
        <f>IF(AR37="","",VLOOKUP(AR37,'【記載例】シフト記号表（勤務時間帯）'!$C$6:$U$35,19,FALSE))</f>
        <v/>
      </c>
      <c r="AS39" s="241">
        <f>IF(AS37="","",VLOOKUP(AS37,'【記載例】シフト記号表（勤務時間帯）'!$C$6:$U$35,19,FALSE))</f>
        <v>7</v>
      </c>
      <c r="AT39" s="242" t="str">
        <f>IF(AT37="","",VLOOKUP(AT37,'【記載例】シフト記号表（勤務時間帯）'!$C$6:$U$35,19,FALSE))</f>
        <v/>
      </c>
      <c r="AU39" s="240" t="str">
        <f>IF(AU37="","",VLOOKUP(AU37,'【記載例】シフト記号表（勤務時間帯）'!$C$6:$U$35,19,FALSE))</f>
        <v/>
      </c>
      <c r="AV39" s="241" t="str">
        <f>IF(AV37="","",VLOOKUP(AV37,'【記載例】シフト記号表（勤務時間帯）'!$C$6:$U$35,19,FALSE))</f>
        <v/>
      </c>
      <c r="AW39" s="241" t="str">
        <f>IF(AW37="","",VLOOKUP(AW37,'【記載例】シフト記号表（勤務時間帯）'!$C$6:$U$35,19,FALSE))</f>
        <v/>
      </c>
      <c r="AX39" s="339">
        <f>IF($BB$3="４週",SUM(S39:AT39),IF($BB$3="暦月",SUM(S39:AW39),""))</f>
        <v>84</v>
      </c>
      <c r="AY39" s="340"/>
      <c r="AZ39" s="409">
        <f>IF($BB$3="４週",AX39/4,IF($BB$3="暦月",【記載例】地密通所!AX39/(【記載例】地密通所!$BB$8/7),""))</f>
        <v>21</v>
      </c>
      <c r="BA39" s="410"/>
      <c r="BB39" s="326"/>
      <c r="BC39" s="327"/>
      <c r="BD39" s="327"/>
      <c r="BE39" s="327"/>
      <c r="BF39" s="328"/>
    </row>
    <row r="40" spans="2:58" ht="20.25" customHeight="1" x14ac:dyDescent="0.4">
      <c r="B40" s="411">
        <f>B37+1</f>
        <v>7</v>
      </c>
      <c r="C40" s="416" t="s">
        <v>61</v>
      </c>
      <c r="D40" s="417"/>
      <c r="E40" s="418"/>
      <c r="F40" s="119"/>
      <c r="G40" s="445" t="s">
        <v>122</v>
      </c>
      <c r="H40" s="447" t="s">
        <v>106</v>
      </c>
      <c r="I40" s="347"/>
      <c r="J40" s="347"/>
      <c r="K40" s="348"/>
      <c r="L40" s="448" t="s">
        <v>131</v>
      </c>
      <c r="M40" s="449"/>
      <c r="N40" s="449"/>
      <c r="O40" s="450"/>
      <c r="P40" s="454" t="s">
        <v>49</v>
      </c>
      <c r="Q40" s="455"/>
      <c r="R40" s="456"/>
      <c r="S40" s="111"/>
      <c r="T40" s="112"/>
      <c r="U40" s="112"/>
      <c r="V40" s="112"/>
      <c r="W40" s="112"/>
      <c r="X40" s="112"/>
      <c r="Y40" s="113" t="s">
        <v>162</v>
      </c>
      <c r="Z40" s="111"/>
      <c r="AA40" s="112"/>
      <c r="AB40" s="112"/>
      <c r="AC40" s="112"/>
      <c r="AD40" s="112"/>
      <c r="AE40" s="112"/>
      <c r="AF40" s="113" t="s">
        <v>162</v>
      </c>
      <c r="AG40" s="111"/>
      <c r="AH40" s="112"/>
      <c r="AI40" s="112"/>
      <c r="AJ40" s="112"/>
      <c r="AK40" s="112"/>
      <c r="AL40" s="112"/>
      <c r="AM40" s="113" t="s">
        <v>162</v>
      </c>
      <c r="AN40" s="111"/>
      <c r="AO40" s="112"/>
      <c r="AP40" s="112"/>
      <c r="AQ40" s="112"/>
      <c r="AR40" s="112"/>
      <c r="AS40" s="112"/>
      <c r="AT40" s="113" t="s">
        <v>162</v>
      </c>
      <c r="AU40" s="111"/>
      <c r="AV40" s="112"/>
      <c r="AW40" s="112"/>
      <c r="AX40" s="412"/>
      <c r="AY40" s="413"/>
      <c r="AZ40" s="414"/>
      <c r="BA40" s="415"/>
      <c r="BB40" s="442" t="s">
        <v>139</v>
      </c>
      <c r="BC40" s="443"/>
      <c r="BD40" s="443"/>
      <c r="BE40" s="443"/>
      <c r="BF40" s="444"/>
    </row>
    <row r="41" spans="2:58" ht="20.25" customHeight="1" x14ac:dyDescent="0.4">
      <c r="B41" s="411"/>
      <c r="C41" s="419"/>
      <c r="D41" s="420"/>
      <c r="E41" s="421"/>
      <c r="F41" s="92"/>
      <c r="G41" s="342"/>
      <c r="H41" s="346"/>
      <c r="I41" s="347"/>
      <c r="J41" s="347"/>
      <c r="K41" s="348"/>
      <c r="L41" s="403"/>
      <c r="M41" s="404"/>
      <c r="N41" s="404"/>
      <c r="O41" s="405"/>
      <c r="P41" s="329" t="s">
        <v>15</v>
      </c>
      <c r="Q41" s="330"/>
      <c r="R41" s="331"/>
      <c r="S41" s="237" t="str">
        <f>IF(S40="","",VLOOKUP(S40,'【記載例】シフト記号表（勤務時間帯）'!$C$6:$K$35,9,FALSE))</f>
        <v/>
      </c>
      <c r="T41" s="238" t="str">
        <f>IF(T40="","",VLOOKUP(T40,'【記載例】シフト記号表（勤務時間帯）'!$C$6:$K$35,9,FALSE))</f>
        <v/>
      </c>
      <c r="U41" s="238" t="str">
        <f>IF(U40="","",VLOOKUP(U40,'【記載例】シフト記号表（勤務時間帯）'!$C$6:$K$35,9,FALSE))</f>
        <v/>
      </c>
      <c r="V41" s="238" t="str">
        <f>IF(V40="","",VLOOKUP(V40,'【記載例】シフト記号表（勤務時間帯）'!$C$6:$K$35,9,FALSE))</f>
        <v/>
      </c>
      <c r="W41" s="238" t="str">
        <f>IF(W40="","",VLOOKUP(W40,'【記載例】シフト記号表（勤務時間帯）'!$C$6:$K$35,9,FALSE))</f>
        <v/>
      </c>
      <c r="X41" s="238" t="str">
        <f>IF(X40="","",VLOOKUP(X40,'【記載例】シフト記号表（勤務時間帯）'!$C$6:$K$35,9,FALSE))</f>
        <v/>
      </c>
      <c r="Y41" s="239">
        <f>IF(Y40="","",VLOOKUP(Y40,'【記載例】シフト記号表（勤務時間帯）'!$C$6:$K$35,9,FALSE))</f>
        <v>8</v>
      </c>
      <c r="Z41" s="237" t="str">
        <f>IF(Z40="","",VLOOKUP(Z40,'【記載例】シフト記号表（勤務時間帯）'!$C$6:$K$35,9,FALSE))</f>
        <v/>
      </c>
      <c r="AA41" s="238" t="str">
        <f>IF(AA40="","",VLOOKUP(AA40,'【記載例】シフト記号表（勤務時間帯）'!$C$6:$K$35,9,FALSE))</f>
        <v/>
      </c>
      <c r="AB41" s="238" t="str">
        <f>IF(AB40="","",VLOOKUP(AB40,'【記載例】シフト記号表（勤務時間帯）'!$C$6:$K$35,9,FALSE))</f>
        <v/>
      </c>
      <c r="AC41" s="238" t="str">
        <f>IF(AC40="","",VLOOKUP(AC40,'【記載例】シフト記号表（勤務時間帯）'!$C$6:$K$35,9,FALSE))</f>
        <v/>
      </c>
      <c r="AD41" s="238" t="str">
        <f>IF(AD40="","",VLOOKUP(AD40,'【記載例】シフト記号表（勤務時間帯）'!$C$6:$K$35,9,FALSE))</f>
        <v/>
      </c>
      <c r="AE41" s="238" t="str">
        <f>IF(AE40="","",VLOOKUP(AE40,'【記載例】シフト記号表（勤務時間帯）'!$C$6:$K$35,9,FALSE))</f>
        <v/>
      </c>
      <c r="AF41" s="239">
        <f>IF(AF40="","",VLOOKUP(AF40,'【記載例】シフト記号表（勤務時間帯）'!$C$6:$K$35,9,FALSE))</f>
        <v>8</v>
      </c>
      <c r="AG41" s="237" t="str">
        <f>IF(AG40="","",VLOOKUP(AG40,'【記載例】シフト記号表（勤務時間帯）'!$C$6:$K$35,9,FALSE))</f>
        <v/>
      </c>
      <c r="AH41" s="238" t="str">
        <f>IF(AH40="","",VLOOKUP(AH40,'【記載例】シフト記号表（勤務時間帯）'!$C$6:$K$35,9,FALSE))</f>
        <v/>
      </c>
      <c r="AI41" s="238" t="str">
        <f>IF(AI40="","",VLOOKUP(AI40,'【記載例】シフト記号表（勤務時間帯）'!$C$6:$K$35,9,FALSE))</f>
        <v/>
      </c>
      <c r="AJ41" s="238" t="str">
        <f>IF(AJ40="","",VLOOKUP(AJ40,'【記載例】シフト記号表（勤務時間帯）'!$C$6:$K$35,9,FALSE))</f>
        <v/>
      </c>
      <c r="AK41" s="238" t="str">
        <f>IF(AK40="","",VLOOKUP(AK40,'【記載例】シフト記号表（勤務時間帯）'!$C$6:$K$35,9,FALSE))</f>
        <v/>
      </c>
      <c r="AL41" s="238" t="str">
        <f>IF(AL40="","",VLOOKUP(AL40,'【記載例】シフト記号表（勤務時間帯）'!$C$6:$K$35,9,FALSE))</f>
        <v/>
      </c>
      <c r="AM41" s="239">
        <f>IF(AM40="","",VLOOKUP(AM40,'【記載例】シフト記号表（勤務時間帯）'!$C$6:$K$35,9,FALSE))</f>
        <v>8</v>
      </c>
      <c r="AN41" s="237" t="str">
        <f>IF(AN40="","",VLOOKUP(AN40,'【記載例】シフト記号表（勤務時間帯）'!$C$6:$K$35,9,FALSE))</f>
        <v/>
      </c>
      <c r="AO41" s="238" t="str">
        <f>IF(AO40="","",VLOOKUP(AO40,'【記載例】シフト記号表（勤務時間帯）'!$C$6:$K$35,9,FALSE))</f>
        <v/>
      </c>
      <c r="AP41" s="238" t="str">
        <f>IF(AP40="","",VLOOKUP(AP40,'【記載例】シフト記号表（勤務時間帯）'!$C$6:$K$35,9,FALSE))</f>
        <v/>
      </c>
      <c r="AQ41" s="238" t="str">
        <f>IF(AQ40="","",VLOOKUP(AQ40,'【記載例】シフト記号表（勤務時間帯）'!$C$6:$K$35,9,FALSE))</f>
        <v/>
      </c>
      <c r="AR41" s="238" t="str">
        <f>IF(AR40="","",VLOOKUP(AR40,'【記載例】シフト記号表（勤務時間帯）'!$C$6:$K$35,9,FALSE))</f>
        <v/>
      </c>
      <c r="AS41" s="238" t="str">
        <f>IF(AS40="","",VLOOKUP(AS40,'【記載例】シフト記号表（勤務時間帯）'!$C$6:$K$35,9,FALSE))</f>
        <v/>
      </c>
      <c r="AT41" s="239">
        <f>IF(AT40="","",VLOOKUP(AT40,'【記載例】シフト記号表（勤務時間帯）'!$C$6:$K$35,9,FALSE))</f>
        <v>8</v>
      </c>
      <c r="AU41" s="237" t="str">
        <f>IF(AU40="","",VLOOKUP(AU40,'【記載例】シフト記号表（勤務時間帯）'!$C$6:$K$35,9,FALSE))</f>
        <v/>
      </c>
      <c r="AV41" s="238" t="str">
        <f>IF(AV40="","",VLOOKUP(AV40,'【記載例】シフト記号表（勤務時間帯）'!$C$6:$K$35,9,FALSE))</f>
        <v/>
      </c>
      <c r="AW41" s="238" t="str">
        <f>IF(AW40="","",VLOOKUP(AW40,'【記載例】シフト記号表（勤務時間帯）'!$C$6:$K$35,9,FALSE))</f>
        <v/>
      </c>
      <c r="AX41" s="332">
        <f>IF($BB$3="４週",SUM(S41:AT41),IF($BB$3="暦月",SUM(S41:AW41),""))</f>
        <v>32</v>
      </c>
      <c r="AY41" s="333"/>
      <c r="AZ41" s="334">
        <f>IF($BB$3="４週",AX41/4,IF($BB$3="暦月",【記載例】地密通所!AX41/(【記載例】地密通所!$BB$8/7),""))</f>
        <v>8</v>
      </c>
      <c r="BA41" s="335"/>
      <c r="BB41" s="323"/>
      <c r="BC41" s="324"/>
      <c r="BD41" s="324"/>
      <c r="BE41" s="324"/>
      <c r="BF41" s="325"/>
    </row>
    <row r="42" spans="2:58" ht="20.25" customHeight="1" x14ac:dyDescent="0.4">
      <c r="B42" s="411"/>
      <c r="C42" s="422"/>
      <c r="D42" s="423"/>
      <c r="E42" s="424"/>
      <c r="F42" s="92" t="str">
        <f>C40</f>
        <v>介護職員</v>
      </c>
      <c r="G42" s="446"/>
      <c r="H42" s="346"/>
      <c r="I42" s="347"/>
      <c r="J42" s="347"/>
      <c r="K42" s="348"/>
      <c r="L42" s="451"/>
      <c r="M42" s="452"/>
      <c r="N42" s="452"/>
      <c r="O42" s="453"/>
      <c r="P42" s="336" t="s">
        <v>50</v>
      </c>
      <c r="Q42" s="337"/>
      <c r="R42" s="338"/>
      <c r="S42" s="240" t="str">
        <f>IF(S40="","",VLOOKUP(S40,'【記載例】シフト記号表（勤務時間帯）'!$C$6:$U$35,19,FALSE))</f>
        <v/>
      </c>
      <c r="T42" s="241" t="str">
        <f>IF(T40="","",VLOOKUP(T40,'【記載例】シフト記号表（勤務時間帯）'!$C$6:$U$35,19,FALSE))</f>
        <v/>
      </c>
      <c r="U42" s="241" t="str">
        <f>IF(U40="","",VLOOKUP(U40,'【記載例】シフト記号表（勤務時間帯）'!$C$6:$U$35,19,FALSE))</f>
        <v/>
      </c>
      <c r="V42" s="241" t="str">
        <f>IF(V40="","",VLOOKUP(V40,'【記載例】シフト記号表（勤務時間帯）'!$C$6:$U$35,19,FALSE))</f>
        <v/>
      </c>
      <c r="W42" s="241" t="str">
        <f>IF(W40="","",VLOOKUP(W40,'【記載例】シフト記号表（勤務時間帯）'!$C$6:$U$35,19,FALSE))</f>
        <v/>
      </c>
      <c r="X42" s="241" t="str">
        <f>IF(X40="","",VLOOKUP(X40,'【記載例】シフト記号表（勤務時間帯）'!$C$6:$U$35,19,FALSE))</f>
        <v/>
      </c>
      <c r="Y42" s="242">
        <f>IF(Y40="","",VLOOKUP(Y40,'【記載例】シフト記号表（勤務時間帯）'!$C$6:$U$35,19,FALSE))</f>
        <v>7</v>
      </c>
      <c r="Z42" s="240" t="str">
        <f>IF(Z40="","",VLOOKUP(Z40,'【記載例】シフト記号表（勤務時間帯）'!$C$6:$U$35,19,FALSE))</f>
        <v/>
      </c>
      <c r="AA42" s="241" t="str">
        <f>IF(AA40="","",VLOOKUP(AA40,'【記載例】シフト記号表（勤務時間帯）'!$C$6:$U$35,19,FALSE))</f>
        <v/>
      </c>
      <c r="AB42" s="241" t="str">
        <f>IF(AB40="","",VLOOKUP(AB40,'【記載例】シフト記号表（勤務時間帯）'!$C$6:$U$35,19,FALSE))</f>
        <v/>
      </c>
      <c r="AC42" s="241" t="str">
        <f>IF(AC40="","",VLOOKUP(AC40,'【記載例】シフト記号表（勤務時間帯）'!$C$6:$U$35,19,FALSE))</f>
        <v/>
      </c>
      <c r="AD42" s="241" t="str">
        <f>IF(AD40="","",VLOOKUP(AD40,'【記載例】シフト記号表（勤務時間帯）'!$C$6:$U$35,19,FALSE))</f>
        <v/>
      </c>
      <c r="AE42" s="241" t="str">
        <f>IF(AE40="","",VLOOKUP(AE40,'【記載例】シフト記号表（勤務時間帯）'!$C$6:$U$35,19,FALSE))</f>
        <v/>
      </c>
      <c r="AF42" s="242">
        <f>IF(AF40="","",VLOOKUP(AF40,'【記載例】シフト記号表（勤務時間帯）'!$C$6:$U$35,19,FALSE))</f>
        <v>7</v>
      </c>
      <c r="AG42" s="240" t="str">
        <f>IF(AG40="","",VLOOKUP(AG40,'【記載例】シフト記号表（勤務時間帯）'!$C$6:$U$35,19,FALSE))</f>
        <v/>
      </c>
      <c r="AH42" s="241" t="str">
        <f>IF(AH40="","",VLOOKUP(AH40,'【記載例】シフト記号表（勤務時間帯）'!$C$6:$U$35,19,FALSE))</f>
        <v/>
      </c>
      <c r="AI42" s="241" t="str">
        <f>IF(AI40="","",VLOOKUP(AI40,'【記載例】シフト記号表（勤務時間帯）'!$C$6:$U$35,19,FALSE))</f>
        <v/>
      </c>
      <c r="AJ42" s="241" t="str">
        <f>IF(AJ40="","",VLOOKUP(AJ40,'【記載例】シフト記号表（勤務時間帯）'!$C$6:$U$35,19,FALSE))</f>
        <v/>
      </c>
      <c r="AK42" s="241" t="str">
        <f>IF(AK40="","",VLOOKUP(AK40,'【記載例】シフト記号表（勤務時間帯）'!$C$6:$U$35,19,FALSE))</f>
        <v/>
      </c>
      <c r="AL42" s="241" t="str">
        <f>IF(AL40="","",VLOOKUP(AL40,'【記載例】シフト記号表（勤務時間帯）'!$C$6:$U$35,19,FALSE))</f>
        <v/>
      </c>
      <c r="AM42" s="242">
        <f>IF(AM40="","",VLOOKUP(AM40,'【記載例】シフト記号表（勤務時間帯）'!$C$6:$U$35,19,FALSE))</f>
        <v>7</v>
      </c>
      <c r="AN42" s="240" t="str">
        <f>IF(AN40="","",VLOOKUP(AN40,'【記載例】シフト記号表（勤務時間帯）'!$C$6:$U$35,19,FALSE))</f>
        <v/>
      </c>
      <c r="AO42" s="241" t="str">
        <f>IF(AO40="","",VLOOKUP(AO40,'【記載例】シフト記号表（勤務時間帯）'!$C$6:$U$35,19,FALSE))</f>
        <v/>
      </c>
      <c r="AP42" s="241" t="str">
        <f>IF(AP40="","",VLOOKUP(AP40,'【記載例】シフト記号表（勤務時間帯）'!$C$6:$U$35,19,FALSE))</f>
        <v/>
      </c>
      <c r="AQ42" s="241" t="str">
        <f>IF(AQ40="","",VLOOKUP(AQ40,'【記載例】シフト記号表（勤務時間帯）'!$C$6:$U$35,19,FALSE))</f>
        <v/>
      </c>
      <c r="AR42" s="241" t="str">
        <f>IF(AR40="","",VLOOKUP(AR40,'【記載例】シフト記号表（勤務時間帯）'!$C$6:$U$35,19,FALSE))</f>
        <v/>
      </c>
      <c r="AS42" s="241" t="str">
        <f>IF(AS40="","",VLOOKUP(AS40,'【記載例】シフト記号表（勤務時間帯）'!$C$6:$U$35,19,FALSE))</f>
        <v/>
      </c>
      <c r="AT42" s="242">
        <f>IF(AT40="","",VLOOKUP(AT40,'【記載例】シフト記号表（勤務時間帯）'!$C$6:$U$35,19,FALSE))</f>
        <v>7</v>
      </c>
      <c r="AU42" s="240" t="str">
        <f>IF(AU40="","",VLOOKUP(AU40,'【記載例】シフト記号表（勤務時間帯）'!$C$6:$U$35,19,FALSE))</f>
        <v/>
      </c>
      <c r="AV42" s="241" t="str">
        <f>IF(AV40="","",VLOOKUP(AV40,'【記載例】シフト記号表（勤務時間帯）'!$C$6:$U$35,19,FALSE))</f>
        <v/>
      </c>
      <c r="AW42" s="241" t="str">
        <f>IF(AW40="","",VLOOKUP(AW40,'【記載例】シフト記号表（勤務時間帯）'!$C$6:$U$35,19,FALSE))</f>
        <v/>
      </c>
      <c r="AX42" s="339">
        <f>IF($BB$3="４週",SUM(S42:AT42),IF($BB$3="暦月",SUM(S42:AW42),""))</f>
        <v>28</v>
      </c>
      <c r="AY42" s="340"/>
      <c r="AZ42" s="409">
        <f>IF($BB$3="４週",AX42/4,IF($BB$3="暦月",【記載例】地密通所!AX42/(【記載例】地密通所!$BB$8/7),""))</f>
        <v>7</v>
      </c>
      <c r="BA42" s="410"/>
      <c r="BB42" s="326"/>
      <c r="BC42" s="327"/>
      <c r="BD42" s="327"/>
      <c r="BE42" s="327"/>
      <c r="BF42" s="328"/>
    </row>
    <row r="43" spans="2:58" ht="20.25" customHeight="1" x14ac:dyDescent="0.4">
      <c r="B43" s="411">
        <f>B40+1</f>
        <v>8</v>
      </c>
      <c r="C43" s="416" t="s">
        <v>61</v>
      </c>
      <c r="D43" s="417"/>
      <c r="E43" s="418"/>
      <c r="F43" s="119"/>
      <c r="G43" s="445" t="s">
        <v>123</v>
      </c>
      <c r="H43" s="447" t="s">
        <v>32</v>
      </c>
      <c r="I43" s="347"/>
      <c r="J43" s="347"/>
      <c r="K43" s="348"/>
      <c r="L43" s="448" t="s">
        <v>133</v>
      </c>
      <c r="M43" s="449"/>
      <c r="N43" s="449"/>
      <c r="O43" s="450"/>
      <c r="P43" s="454" t="s">
        <v>49</v>
      </c>
      <c r="Q43" s="455"/>
      <c r="R43" s="456"/>
      <c r="S43" s="111" t="s">
        <v>162</v>
      </c>
      <c r="T43" s="112"/>
      <c r="U43" s="112" t="s">
        <v>162</v>
      </c>
      <c r="V43" s="112" t="s">
        <v>162</v>
      </c>
      <c r="W43" s="112" t="s">
        <v>162</v>
      </c>
      <c r="X43" s="112"/>
      <c r="Y43" s="113" t="s">
        <v>162</v>
      </c>
      <c r="Z43" s="111" t="s">
        <v>162</v>
      </c>
      <c r="AA43" s="112"/>
      <c r="AB43" s="112" t="s">
        <v>162</v>
      </c>
      <c r="AC43" s="112" t="s">
        <v>162</v>
      </c>
      <c r="AD43" s="112" t="s">
        <v>162</v>
      </c>
      <c r="AE43" s="112"/>
      <c r="AF43" s="113" t="s">
        <v>162</v>
      </c>
      <c r="AG43" s="111" t="s">
        <v>162</v>
      </c>
      <c r="AH43" s="112"/>
      <c r="AI43" s="112" t="s">
        <v>162</v>
      </c>
      <c r="AJ43" s="112" t="s">
        <v>162</v>
      </c>
      <c r="AK43" s="112" t="s">
        <v>162</v>
      </c>
      <c r="AL43" s="112"/>
      <c r="AM43" s="113" t="s">
        <v>162</v>
      </c>
      <c r="AN43" s="111" t="s">
        <v>162</v>
      </c>
      <c r="AO43" s="112"/>
      <c r="AP43" s="112" t="s">
        <v>162</v>
      </c>
      <c r="AQ43" s="112" t="s">
        <v>162</v>
      </c>
      <c r="AR43" s="112" t="s">
        <v>162</v>
      </c>
      <c r="AS43" s="112"/>
      <c r="AT43" s="113" t="s">
        <v>162</v>
      </c>
      <c r="AU43" s="111"/>
      <c r="AV43" s="112"/>
      <c r="AW43" s="112"/>
      <c r="AX43" s="412"/>
      <c r="AY43" s="413"/>
      <c r="AZ43" s="414"/>
      <c r="BA43" s="415"/>
      <c r="BB43" s="442"/>
      <c r="BC43" s="443"/>
      <c r="BD43" s="443"/>
      <c r="BE43" s="443"/>
      <c r="BF43" s="444"/>
    </row>
    <row r="44" spans="2:58" ht="20.25" customHeight="1" x14ac:dyDescent="0.4">
      <c r="B44" s="411"/>
      <c r="C44" s="419"/>
      <c r="D44" s="420"/>
      <c r="E44" s="421"/>
      <c r="F44" s="92"/>
      <c r="G44" s="342"/>
      <c r="H44" s="346"/>
      <c r="I44" s="347"/>
      <c r="J44" s="347"/>
      <c r="K44" s="348"/>
      <c r="L44" s="403"/>
      <c r="M44" s="404"/>
      <c r="N44" s="404"/>
      <c r="O44" s="405"/>
      <c r="P44" s="329" t="s">
        <v>15</v>
      </c>
      <c r="Q44" s="330"/>
      <c r="R44" s="331"/>
      <c r="S44" s="237">
        <f>IF(S43="","",VLOOKUP(S43,'【記載例】シフト記号表（勤務時間帯）'!$C$6:$K$35,9,FALSE))</f>
        <v>8</v>
      </c>
      <c r="T44" s="238" t="str">
        <f>IF(T43="","",VLOOKUP(T43,'【記載例】シフト記号表（勤務時間帯）'!$C$6:$K$35,9,FALSE))</f>
        <v/>
      </c>
      <c r="U44" s="238">
        <f>IF(U43="","",VLOOKUP(U43,'【記載例】シフト記号表（勤務時間帯）'!$C$6:$K$35,9,FALSE))</f>
        <v>8</v>
      </c>
      <c r="V44" s="238">
        <f>IF(V43="","",VLOOKUP(V43,'【記載例】シフト記号表（勤務時間帯）'!$C$6:$K$35,9,FALSE))</f>
        <v>8</v>
      </c>
      <c r="W44" s="238">
        <f>IF(W43="","",VLOOKUP(W43,'【記載例】シフト記号表（勤務時間帯）'!$C$6:$K$35,9,FALSE))</f>
        <v>8</v>
      </c>
      <c r="X44" s="238" t="str">
        <f>IF(X43="","",VLOOKUP(X43,'【記載例】シフト記号表（勤務時間帯）'!$C$6:$K$35,9,FALSE))</f>
        <v/>
      </c>
      <c r="Y44" s="239">
        <f>IF(Y43="","",VLOOKUP(Y43,'【記載例】シフト記号表（勤務時間帯）'!$C$6:$K$35,9,FALSE))</f>
        <v>8</v>
      </c>
      <c r="Z44" s="237">
        <f>IF(Z43="","",VLOOKUP(Z43,'【記載例】シフト記号表（勤務時間帯）'!$C$6:$K$35,9,FALSE))</f>
        <v>8</v>
      </c>
      <c r="AA44" s="238" t="str">
        <f>IF(AA43="","",VLOOKUP(AA43,'【記載例】シフト記号表（勤務時間帯）'!$C$6:$K$35,9,FALSE))</f>
        <v/>
      </c>
      <c r="AB44" s="238">
        <f>IF(AB43="","",VLOOKUP(AB43,'【記載例】シフト記号表（勤務時間帯）'!$C$6:$K$35,9,FALSE))</f>
        <v>8</v>
      </c>
      <c r="AC44" s="238">
        <f>IF(AC43="","",VLOOKUP(AC43,'【記載例】シフト記号表（勤務時間帯）'!$C$6:$K$35,9,FALSE))</f>
        <v>8</v>
      </c>
      <c r="AD44" s="238">
        <f>IF(AD43="","",VLOOKUP(AD43,'【記載例】シフト記号表（勤務時間帯）'!$C$6:$K$35,9,FALSE))</f>
        <v>8</v>
      </c>
      <c r="AE44" s="238" t="str">
        <f>IF(AE43="","",VLOOKUP(AE43,'【記載例】シフト記号表（勤務時間帯）'!$C$6:$K$35,9,FALSE))</f>
        <v/>
      </c>
      <c r="AF44" s="239">
        <f>IF(AF43="","",VLOOKUP(AF43,'【記載例】シフト記号表（勤務時間帯）'!$C$6:$K$35,9,FALSE))</f>
        <v>8</v>
      </c>
      <c r="AG44" s="237">
        <f>IF(AG43="","",VLOOKUP(AG43,'【記載例】シフト記号表（勤務時間帯）'!$C$6:$K$35,9,FALSE))</f>
        <v>8</v>
      </c>
      <c r="AH44" s="238" t="str">
        <f>IF(AH43="","",VLOOKUP(AH43,'【記載例】シフト記号表（勤務時間帯）'!$C$6:$K$35,9,FALSE))</f>
        <v/>
      </c>
      <c r="AI44" s="238">
        <f>IF(AI43="","",VLOOKUP(AI43,'【記載例】シフト記号表（勤務時間帯）'!$C$6:$K$35,9,FALSE))</f>
        <v>8</v>
      </c>
      <c r="AJ44" s="238">
        <f>IF(AJ43="","",VLOOKUP(AJ43,'【記載例】シフト記号表（勤務時間帯）'!$C$6:$K$35,9,FALSE))</f>
        <v>8</v>
      </c>
      <c r="AK44" s="238">
        <f>IF(AK43="","",VLOOKUP(AK43,'【記載例】シフト記号表（勤務時間帯）'!$C$6:$K$35,9,FALSE))</f>
        <v>8</v>
      </c>
      <c r="AL44" s="238" t="str">
        <f>IF(AL43="","",VLOOKUP(AL43,'【記載例】シフト記号表（勤務時間帯）'!$C$6:$K$35,9,FALSE))</f>
        <v/>
      </c>
      <c r="AM44" s="239">
        <f>IF(AM43="","",VLOOKUP(AM43,'【記載例】シフト記号表（勤務時間帯）'!$C$6:$K$35,9,FALSE))</f>
        <v>8</v>
      </c>
      <c r="AN44" s="237">
        <f>IF(AN43="","",VLOOKUP(AN43,'【記載例】シフト記号表（勤務時間帯）'!$C$6:$K$35,9,FALSE))</f>
        <v>8</v>
      </c>
      <c r="AO44" s="238" t="str">
        <f>IF(AO43="","",VLOOKUP(AO43,'【記載例】シフト記号表（勤務時間帯）'!$C$6:$K$35,9,FALSE))</f>
        <v/>
      </c>
      <c r="AP44" s="238">
        <f>IF(AP43="","",VLOOKUP(AP43,'【記載例】シフト記号表（勤務時間帯）'!$C$6:$K$35,9,FALSE))</f>
        <v>8</v>
      </c>
      <c r="AQ44" s="238">
        <f>IF(AQ43="","",VLOOKUP(AQ43,'【記載例】シフト記号表（勤務時間帯）'!$C$6:$K$35,9,FALSE))</f>
        <v>8</v>
      </c>
      <c r="AR44" s="238">
        <f>IF(AR43="","",VLOOKUP(AR43,'【記載例】シフト記号表（勤務時間帯）'!$C$6:$K$35,9,FALSE))</f>
        <v>8</v>
      </c>
      <c r="AS44" s="238" t="str">
        <f>IF(AS43="","",VLOOKUP(AS43,'【記載例】シフト記号表（勤務時間帯）'!$C$6:$K$35,9,FALSE))</f>
        <v/>
      </c>
      <c r="AT44" s="239">
        <f>IF(AT43="","",VLOOKUP(AT43,'【記載例】シフト記号表（勤務時間帯）'!$C$6:$K$35,9,FALSE))</f>
        <v>8</v>
      </c>
      <c r="AU44" s="237" t="str">
        <f>IF(AU43="","",VLOOKUP(AU43,'【記載例】シフト記号表（勤務時間帯）'!$C$6:$K$35,9,FALSE))</f>
        <v/>
      </c>
      <c r="AV44" s="238" t="str">
        <f>IF(AV43="","",VLOOKUP(AV43,'【記載例】シフト記号表（勤務時間帯）'!$C$6:$K$35,9,FALSE))</f>
        <v/>
      </c>
      <c r="AW44" s="238" t="str">
        <f>IF(AW43="","",VLOOKUP(AW43,'【記載例】シフト記号表（勤務時間帯）'!$C$6:$K$35,9,FALSE))</f>
        <v/>
      </c>
      <c r="AX44" s="332">
        <f>IF($BB$3="４週",SUM(S44:AT44),IF($BB$3="暦月",SUM(S44:AW44),""))</f>
        <v>160</v>
      </c>
      <c r="AY44" s="333"/>
      <c r="AZ44" s="334">
        <f>IF($BB$3="４週",AX44/4,IF($BB$3="暦月",【記載例】地密通所!AX44/(【記載例】地密通所!$BB$8/7),""))</f>
        <v>40</v>
      </c>
      <c r="BA44" s="335"/>
      <c r="BB44" s="323"/>
      <c r="BC44" s="324"/>
      <c r="BD44" s="324"/>
      <c r="BE44" s="324"/>
      <c r="BF44" s="325"/>
    </row>
    <row r="45" spans="2:58" ht="20.25" customHeight="1" x14ac:dyDescent="0.4">
      <c r="B45" s="411"/>
      <c r="C45" s="422"/>
      <c r="D45" s="423"/>
      <c r="E45" s="424"/>
      <c r="F45" s="92" t="str">
        <f>C43</f>
        <v>介護職員</v>
      </c>
      <c r="G45" s="446"/>
      <c r="H45" s="346"/>
      <c r="I45" s="347"/>
      <c r="J45" s="347"/>
      <c r="K45" s="348"/>
      <c r="L45" s="451"/>
      <c r="M45" s="452"/>
      <c r="N45" s="452"/>
      <c r="O45" s="453"/>
      <c r="P45" s="336" t="s">
        <v>50</v>
      </c>
      <c r="Q45" s="337"/>
      <c r="R45" s="338"/>
      <c r="S45" s="240">
        <f>IF(S43="","",VLOOKUP(S43,'【記載例】シフト記号表（勤務時間帯）'!$C$6:$U$35,19,FALSE))</f>
        <v>7</v>
      </c>
      <c r="T45" s="241" t="str">
        <f>IF(T43="","",VLOOKUP(T43,'【記載例】シフト記号表（勤務時間帯）'!$C$6:$U$35,19,FALSE))</f>
        <v/>
      </c>
      <c r="U45" s="241">
        <f>IF(U43="","",VLOOKUP(U43,'【記載例】シフト記号表（勤務時間帯）'!$C$6:$U$35,19,FALSE))</f>
        <v>7</v>
      </c>
      <c r="V45" s="241">
        <f>IF(V43="","",VLOOKUP(V43,'【記載例】シフト記号表（勤務時間帯）'!$C$6:$U$35,19,FALSE))</f>
        <v>7</v>
      </c>
      <c r="W45" s="241">
        <f>IF(W43="","",VLOOKUP(W43,'【記載例】シフト記号表（勤務時間帯）'!$C$6:$U$35,19,FALSE))</f>
        <v>7</v>
      </c>
      <c r="X45" s="241" t="str">
        <f>IF(X43="","",VLOOKUP(X43,'【記載例】シフト記号表（勤務時間帯）'!$C$6:$U$35,19,FALSE))</f>
        <v/>
      </c>
      <c r="Y45" s="242">
        <f>IF(Y43="","",VLOOKUP(Y43,'【記載例】シフト記号表（勤務時間帯）'!$C$6:$U$35,19,FALSE))</f>
        <v>7</v>
      </c>
      <c r="Z45" s="240">
        <f>IF(Z43="","",VLOOKUP(Z43,'【記載例】シフト記号表（勤務時間帯）'!$C$6:$U$35,19,FALSE))</f>
        <v>7</v>
      </c>
      <c r="AA45" s="241" t="str">
        <f>IF(AA43="","",VLOOKUP(AA43,'【記載例】シフト記号表（勤務時間帯）'!$C$6:$U$35,19,FALSE))</f>
        <v/>
      </c>
      <c r="AB45" s="241">
        <f>IF(AB43="","",VLOOKUP(AB43,'【記載例】シフト記号表（勤務時間帯）'!$C$6:$U$35,19,FALSE))</f>
        <v>7</v>
      </c>
      <c r="AC45" s="241">
        <f>IF(AC43="","",VLOOKUP(AC43,'【記載例】シフト記号表（勤務時間帯）'!$C$6:$U$35,19,FALSE))</f>
        <v>7</v>
      </c>
      <c r="AD45" s="241">
        <f>IF(AD43="","",VLOOKUP(AD43,'【記載例】シフト記号表（勤務時間帯）'!$C$6:$U$35,19,FALSE))</f>
        <v>7</v>
      </c>
      <c r="AE45" s="241" t="str">
        <f>IF(AE43="","",VLOOKUP(AE43,'【記載例】シフト記号表（勤務時間帯）'!$C$6:$U$35,19,FALSE))</f>
        <v/>
      </c>
      <c r="AF45" s="242">
        <f>IF(AF43="","",VLOOKUP(AF43,'【記載例】シフト記号表（勤務時間帯）'!$C$6:$U$35,19,FALSE))</f>
        <v>7</v>
      </c>
      <c r="AG45" s="240">
        <f>IF(AG43="","",VLOOKUP(AG43,'【記載例】シフト記号表（勤務時間帯）'!$C$6:$U$35,19,FALSE))</f>
        <v>7</v>
      </c>
      <c r="AH45" s="241" t="str">
        <f>IF(AH43="","",VLOOKUP(AH43,'【記載例】シフト記号表（勤務時間帯）'!$C$6:$U$35,19,FALSE))</f>
        <v/>
      </c>
      <c r="AI45" s="241">
        <f>IF(AI43="","",VLOOKUP(AI43,'【記載例】シフト記号表（勤務時間帯）'!$C$6:$U$35,19,FALSE))</f>
        <v>7</v>
      </c>
      <c r="AJ45" s="241">
        <f>IF(AJ43="","",VLOOKUP(AJ43,'【記載例】シフト記号表（勤務時間帯）'!$C$6:$U$35,19,FALSE))</f>
        <v>7</v>
      </c>
      <c r="AK45" s="241">
        <f>IF(AK43="","",VLOOKUP(AK43,'【記載例】シフト記号表（勤務時間帯）'!$C$6:$U$35,19,FALSE))</f>
        <v>7</v>
      </c>
      <c r="AL45" s="241" t="str">
        <f>IF(AL43="","",VLOOKUP(AL43,'【記載例】シフト記号表（勤務時間帯）'!$C$6:$U$35,19,FALSE))</f>
        <v/>
      </c>
      <c r="AM45" s="242">
        <f>IF(AM43="","",VLOOKUP(AM43,'【記載例】シフト記号表（勤務時間帯）'!$C$6:$U$35,19,FALSE))</f>
        <v>7</v>
      </c>
      <c r="AN45" s="240">
        <f>IF(AN43="","",VLOOKUP(AN43,'【記載例】シフト記号表（勤務時間帯）'!$C$6:$U$35,19,FALSE))</f>
        <v>7</v>
      </c>
      <c r="AO45" s="241" t="str">
        <f>IF(AO43="","",VLOOKUP(AO43,'【記載例】シフト記号表（勤務時間帯）'!$C$6:$U$35,19,FALSE))</f>
        <v/>
      </c>
      <c r="AP45" s="241">
        <f>IF(AP43="","",VLOOKUP(AP43,'【記載例】シフト記号表（勤務時間帯）'!$C$6:$U$35,19,FALSE))</f>
        <v>7</v>
      </c>
      <c r="AQ45" s="241">
        <f>IF(AQ43="","",VLOOKUP(AQ43,'【記載例】シフト記号表（勤務時間帯）'!$C$6:$U$35,19,FALSE))</f>
        <v>7</v>
      </c>
      <c r="AR45" s="241">
        <f>IF(AR43="","",VLOOKUP(AR43,'【記載例】シフト記号表（勤務時間帯）'!$C$6:$U$35,19,FALSE))</f>
        <v>7</v>
      </c>
      <c r="AS45" s="241" t="str">
        <f>IF(AS43="","",VLOOKUP(AS43,'【記載例】シフト記号表（勤務時間帯）'!$C$6:$U$35,19,FALSE))</f>
        <v/>
      </c>
      <c r="AT45" s="242">
        <f>IF(AT43="","",VLOOKUP(AT43,'【記載例】シフト記号表（勤務時間帯）'!$C$6:$U$35,19,FALSE))</f>
        <v>7</v>
      </c>
      <c r="AU45" s="240" t="str">
        <f>IF(AU43="","",VLOOKUP(AU43,'【記載例】シフト記号表（勤務時間帯）'!$C$6:$U$35,19,FALSE))</f>
        <v/>
      </c>
      <c r="AV45" s="241" t="str">
        <f>IF(AV43="","",VLOOKUP(AV43,'【記載例】シフト記号表（勤務時間帯）'!$C$6:$U$35,19,FALSE))</f>
        <v/>
      </c>
      <c r="AW45" s="241" t="str">
        <f>IF(AW43="","",VLOOKUP(AW43,'【記載例】シフト記号表（勤務時間帯）'!$C$6:$U$35,19,FALSE))</f>
        <v/>
      </c>
      <c r="AX45" s="339">
        <f>IF($BB$3="４週",SUM(S45:AT45),IF($BB$3="暦月",SUM(S45:AW45),""))</f>
        <v>140</v>
      </c>
      <c r="AY45" s="340"/>
      <c r="AZ45" s="409">
        <f>IF($BB$3="４週",AX45/4,IF($BB$3="暦月",【記載例】地密通所!AX45/(【記載例】地密通所!$BB$8/7),""))</f>
        <v>35</v>
      </c>
      <c r="BA45" s="410"/>
      <c r="BB45" s="326"/>
      <c r="BC45" s="327"/>
      <c r="BD45" s="327"/>
      <c r="BE45" s="327"/>
      <c r="BF45" s="328"/>
    </row>
    <row r="46" spans="2:58" ht="20.25" customHeight="1" x14ac:dyDescent="0.4">
      <c r="B46" s="411">
        <f>B43+1</f>
        <v>9</v>
      </c>
      <c r="C46" s="416" t="s">
        <v>61</v>
      </c>
      <c r="D46" s="417"/>
      <c r="E46" s="418"/>
      <c r="F46" s="119"/>
      <c r="G46" s="445" t="s">
        <v>123</v>
      </c>
      <c r="H46" s="447" t="s">
        <v>106</v>
      </c>
      <c r="I46" s="347"/>
      <c r="J46" s="347"/>
      <c r="K46" s="348"/>
      <c r="L46" s="448" t="s">
        <v>134</v>
      </c>
      <c r="M46" s="449"/>
      <c r="N46" s="449"/>
      <c r="O46" s="450"/>
      <c r="P46" s="454" t="s">
        <v>49</v>
      </c>
      <c r="Q46" s="455"/>
      <c r="R46" s="456"/>
      <c r="S46" s="111" t="s">
        <v>162</v>
      </c>
      <c r="T46" s="112" t="s">
        <v>162</v>
      </c>
      <c r="U46" s="112"/>
      <c r="V46" s="112" t="s">
        <v>162</v>
      </c>
      <c r="W46" s="112" t="s">
        <v>162</v>
      </c>
      <c r="X46" s="112" t="s">
        <v>162</v>
      </c>
      <c r="Y46" s="113"/>
      <c r="Z46" s="111" t="s">
        <v>162</v>
      </c>
      <c r="AA46" s="112" t="s">
        <v>162</v>
      </c>
      <c r="AB46" s="112"/>
      <c r="AC46" s="112" t="s">
        <v>162</v>
      </c>
      <c r="AD46" s="112" t="s">
        <v>162</v>
      </c>
      <c r="AE46" s="112" t="s">
        <v>162</v>
      </c>
      <c r="AF46" s="113"/>
      <c r="AG46" s="111" t="s">
        <v>162</v>
      </c>
      <c r="AH46" s="112" t="s">
        <v>162</v>
      </c>
      <c r="AI46" s="112"/>
      <c r="AJ46" s="112" t="s">
        <v>162</v>
      </c>
      <c r="AK46" s="112" t="s">
        <v>162</v>
      </c>
      <c r="AL46" s="112" t="s">
        <v>162</v>
      </c>
      <c r="AM46" s="113"/>
      <c r="AN46" s="111" t="s">
        <v>162</v>
      </c>
      <c r="AO46" s="112" t="s">
        <v>162</v>
      </c>
      <c r="AP46" s="112"/>
      <c r="AQ46" s="112" t="s">
        <v>162</v>
      </c>
      <c r="AR46" s="112" t="s">
        <v>162</v>
      </c>
      <c r="AS46" s="112" t="s">
        <v>162</v>
      </c>
      <c r="AT46" s="113"/>
      <c r="AU46" s="111"/>
      <c r="AV46" s="112"/>
      <c r="AW46" s="112"/>
      <c r="AX46" s="412"/>
      <c r="AY46" s="413"/>
      <c r="AZ46" s="414"/>
      <c r="BA46" s="415"/>
      <c r="BB46" s="442"/>
      <c r="BC46" s="443"/>
      <c r="BD46" s="443"/>
      <c r="BE46" s="443"/>
      <c r="BF46" s="444"/>
    </row>
    <row r="47" spans="2:58" ht="20.25" customHeight="1" x14ac:dyDescent="0.4">
      <c r="B47" s="411"/>
      <c r="C47" s="419"/>
      <c r="D47" s="420"/>
      <c r="E47" s="421"/>
      <c r="F47" s="92"/>
      <c r="G47" s="342"/>
      <c r="H47" s="346"/>
      <c r="I47" s="347"/>
      <c r="J47" s="347"/>
      <c r="K47" s="348"/>
      <c r="L47" s="403"/>
      <c r="M47" s="404"/>
      <c r="N47" s="404"/>
      <c r="O47" s="405"/>
      <c r="P47" s="329" t="s">
        <v>15</v>
      </c>
      <c r="Q47" s="330"/>
      <c r="R47" s="331"/>
      <c r="S47" s="237">
        <f>IF(S46="","",VLOOKUP(S46,'【記載例】シフト記号表（勤務時間帯）'!$C$6:$K$35,9,FALSE))</f>
        <v>8</v>
      </c>
      <c r="T47" s="238">
        <f>IF(T46="","",VLOOKUP(T46,'【記載例】シフト記号表（勤務時間帯）'!$C$6:$K$35,9,FALSE))</f>
        <v>8</v>
      </c>
      <c r="U47" s="238" t="str">
        <f>IF(U46="","",VLOOKUP(U46,'【記載例】シフト記号表（勤務時間帯）'!$C$6:$K$35,9,FALSE))</f>
        <v/>
      </c>
      <c r="V47" s="238">
        <f>IF(V46="","",VLOOKUP(V46,'【記載例】シフト記号表（勤務時間帯）'!$C$6:$K$35,9,FALSE))</f>
        <v>8</v>
      </c>
      <c r="W47" s="238">
        <f>IF(W46="","",VLOOKUP(W46,'【記載例】シフト記号表（勤務時間帯）'!$C$6:$K$35,9,FALSE))</f>
        <v>8</v>
      </c>
      <c r="X47" s="238">
        <f>IF(X46="","",VLOOKUP(X46,'【記載例】シフト記号表（勤務時間帯）'!$C$6:$K$35,9,FALSE))</f>
        <v>8</v>
      </c>
      <c r="Y47" s="239" t="str">
        <f>IF(Y46="","",VLOOKUP(Y46,'【記載例】シフト記号表（勤務時間帯）'!$C$6:$K$35,9,FALSE))</f>
        <v/>
      </c>
      <c r="Z47" s="237">
        <f>IF(Z46="","",VLOOKUP(Z46,'【記載例】シフト記号表（勤務時間帯）'!$C$6:$K$35,9,FALSE))</f>
        <v>8</v>
      </c>
      <c r="AA47" s="238">
        <f>IF(AA46="","",VLOOKUP(AA46,'【記載例】シフト記号表（勤務時間帯）'!$C$6:$K$35,9,FALSE))</f>
        <v>8</v>
      </c>
      <c r="AB47" s="238" t="str">
        <f>IF(AB46="","",VLOOKUP(AB46,'【記載例】シフト記号表（勤務時間帯）'!$C$6:$K$35,9,FALSE))</f>
        <v/>
      </c>
      <c r="AC47" s="238">
        <f>IF(AC46="","",VLOOKUP(AC46,'【記載例】シフト記号表（勤務時間帯）'!$C$6:$K$35,9,FALSE))</f>
        <v>8</v>
      </c>
      <c r="AD47" s="238">
        <f>IF(AD46="","",VLOOKUP(AD46,'【記載例】シフト記号表（勤務時間帯）'!$C$6:$K$35,9,FALSE))</f>
        <v>8</v>
      </c>
      <c r="AE47" s="238">
        <f>IF(AE46="","",VLOOKUP(AE46,'【記載例】シフト記号表（勤務時間帯）'!$C$6:$K$35,9,FALSE))</f>
        <v>8</v>
      </c>
      <c r="AF47" s="239" t="str">
        <f>IF(AF46="","",VLOOKUP(AF46,'【記載例】シフト記号表（勤務時間帯）'!$C$6:$K$35,9,FALSE))</f>
        <v/>
      </c>
      <c r="AG47" s="237">
        <f>IF(AG46="","",VLOOKUP(AG46,'【記載例】シフト記号表（勤務時間帯）'!$C$6:$K$35,9,FALSE))</f>
        <v>8</v>
      </c>
      <c r="AH47" s="238">
        <f>IF(AH46="","",VLOOKUP(AH46,'【記載例】シフト記号表（勤務時間帯）'!$C$6:$K$35,9,FALSE))</f>
        <v>8</v>
      </c>
      <c r="AI47" s="238" t="str">
        <f>IF(AI46="","",VLOOKUP(AI46,'【記載例】シフト記号表（勤務時間帯）'!$C$6:$K$35,9,FALSE))</f>
        <v/>
      </c>
      <c r="AJ47" s="238">
        <f>IF(AJ46="","",VLOOKUP(AJ46,'【記載例】シフト記号表（勤務時間帯）'!$C$6:$K$35,9,FALSE))</f>
        <v>8</v>
      </c>
      <c r="AK47" s="238">
        <f>IF(AK46="","",VLOOKUP(AK46,'【記載例】シフト記号表（勤務時間帯）'!$C$6:$K$35,9,FALSE))</f>
        <v>8</v>
      </c>
      <c r="AL47" s="238">
        <f>IF(AL46="","",VLOOKUP(AL46,'【記載例】シフト記号表（勤務時間帯）'!$C$6:$K$35,9,FALSE))</f>
        <v>8</v>
      </c>
      <c r="AM47" s="239" t="str">
        <f>IF(AM46="","",VLOOKUP(AM46,'【記載例】シフト記号表（勤務時間帯）'!$C$6:$K$35,9,FALSE))</f>
        <v/>
      </c>
      <c r="AN47" s="237">
        <f>IF(AN46="","",VLOOKUP(AN46,'【記載例】シフト記号表（勤務時間帯）'!$C$6:$K$35,9,FALSE))</f>
        <v>8</v>
      </c>
      <c r="AO47" s="238">
        <f>IF(AO46="","",VLOOKUP(AO46,'【記載例】シフト記号表（勤務時間帯）'!$C$6:$K$35,9,FALSE))</f>
        <v>8</v>
      </c>
      <c r="AP47" s="238" t="str">
        <f>IF(AP46="","",VLOOKUP(AP46,'【記載例】シフト記号表（勤務時間帯）'!$C$6:$K$35,9,FALSE))</f>
        <v/>
      </c>
      <c r="AQ47" s="238">
        <f>IF(AQ46="","",VLOOKUP(AQ46,'【記載例】シフト記号表（勤務時間帯）'!$C$6:$K$35,9,FALSE))</f>
        <v>8</v>
      </c>
      <c r="AR47" s="238">
        <f>IF(AR46="","",VLOOKUP(AR46,'【記載例】シフト記号表（勤務時間帯）'!$C$6:$K$35,9,FALSE))</f>
        <v>8</v>
      </c>
      <c r="AS47" s="238">
        <f>IF(AS46="","",VLOOKUP(AS46,'【記載例】シフト記号表（勤務時間帯）'!$C$6:$K$35,9,FALSE))</f>
        <v>8</v>
      </c>
      <c r="AT47" s="239" t="str">
        <f>IF(AT46="","",VLOOKUP(AT46,'【記載例】シフト記号表（勤務時間帯）'!$C$6:$K$35,9,FALSE))</f>
        <v/>
      </c>
      <c r="AU47" s="237" t="str">
        <f>IF(AU46="","",VLOOKUP(AU46,'【記載例】シフト記号表（勤務時間帯）'!$C$6:$K$35,9,FALSE))</f>
        <v/>
      </c>
      <c r="AV47" s="238" t="str">
        <f>IF(AV46="","",VLOOKUP(AV46,'【記載例】シフト記号表（勤務時間帯）'!$C$6:$K$35,9,FALSE))</f>
        <v/>
      </c>
      <c r="AW47" s="238" t="str">
        <f>IF(AW46="","",VLOOKUP(AW46,'【記載例】シフト記号表（勤務時間帯）'!$C$6:$K$35,9,FALSE))</f>
        <v/>
      </c>
      <c r="AX47" s="332">
        <f>IF($BB$3="４週",SUM(S47:AT47),IF($BB$3="暦月",SUM(S47:AW47),""))</f>
        <v>160</v>
      </c>
      <c r="AY47" s="333"/>
      <c r="AZ47" s="334">
        <f>IF($BB$3="４週",AX47/4,IF($BB$3="暦月",【記載例】地密通所!AX47/(【記載例】地密通所!$BB$8/7),""))</f>
        <v>40</v>
      </c>
      <c r="BA47" s="335"/>
      <c r="BB47" s="323"/>
      <c r="BC47" s="324"/>
      <c r="BD47" s="324"/>
      <c r="BE47" s="324"/>
      <c r="BF47" s="325"/>
    </row>
    <row r="48" spans="2:58" ht="20.25" customHeight="1" x14ac:dyDescent="0.4">
      <c r="B48" s="411"/>
      <c r="C48" s="422"/>
      <c r="D48" s="423"/>
      <c r="E48" s="424"/>
      <c r="F48" s="92" t="str">
        <f>C46</f>
        <v>介護職員</v>
      </c>
      <c r="G48" s="446"/>
      <c r="H48" s="346"/>
      <c r="I48" s="347"/>
      <c r="J48" s="347"/>
      <c r="K48" s="348"/>
      <c r="L48" s="451"/>
      <c r="M48" s="452"/>
      <c r="N48" s="452"/>
      <c r="O48" s="453"/>
      <c r="P48" s="336" t="s">
        <v>50</v>
      </c>
      <c r="Q48" s="337"/>
      <c r="R48" s="338"/>
      <c r="S48" s="240">
        <f>IF(S46="","",VLOOKUP(S46,'【記載例】シフト記号表（勤務時間帯）'!$C$6:$U$35,19,FALSE))</f>
        <v>7</v>
      </c>
      <c r="T48" s="241">
        <f>IF(T46="","",VLOOKUP(T46,'【記載例】シフト記号表（勤務時間帯）'!$C$6:$U$35,19,FALSE))</f>
        <v>7</v>
      </c>
      <c r="U48" s="241" t="str">
        <f>IF(U46="","",VLOOKUP(U46,'【記載例】シフト記号表（勤務時間帯）'!$C$6:$U$35,19,FALSE))</f>
        <v/>
      </c>
      <c r="V48" s="241">
        <f>IF(V46="","",VLOOKUP(V46,'【記載例】シフト記号表（勤務時間帯）'!$C$6:$U$35,19,FALSE))</f>
        <v>7</v>
      </c>
      <c r="W48" s="241">
        <f>IF(W46="","",VLOOKUP(W46,'【記載例】シフト記号表（勤務時間帯）'!$C$6:$U$35,19,FALSE))</f>
        <v>7</v>
      </c>
      <c r="X48" s="241">
        <f>IF(X46="","",VLOOKUP(X46,'【記載例】シフト記号表（勤務時間帯）'!$C$6:$U$35,19,FALSE))</f>
        <v>7</v>
      </c>
      <c r="Y48" s="242" t="str">
        <f>IF(Y46="","",VLOOKUP(Y46,'【記載例】シフト記号表（勤務時間帯）'!$C$6:$U$35,19,FALSE))</f>
        <v/>
      </c>
      <c r="Z48" s="240">
        <f>IF(Z46="","",VLOOKUP(Z46,'【記載例】シフト記号表（勤務時間帯）'!$C$6:$U$35,19,FALSE))</f>
        <v>7</v>
      </c>
      <c r="AA48" s="241">
        <f>IF(AA46="","",VLOOKUP(AA46,'【記載例】シフト記号表（勤務時間帯）'!$C$6:$U$35,19,FALSE))</f>
        <v>7</v>
      </c>
      <c r="AB48" s="241" t="str">
        <f>IF(AB46="","",VLOOKUP(AB46,'【記載例】シフト記号表（勤務時間帯）'!$C$6:$U$35,19,FALSE))</f>
        <v/>
      </c>
      <c r="AC48" s="241">
        <f>IF(AC46="","",VLOOKUP(AC46,'【記載例】シフト記号表（勤務時間帯）'!$C$6:$U$35,19,FALSE))</f>
        <v>7</v>
      </c>
      <c r="AD48" s="241">
        <f>IF(AD46="","",VLOOKUP(AD46,'【記載例】シフト記号表（勤務時間帯）'!$C$6:$U$35,19,FALSE))</f>
        <v>7</v>
      </c>
      <c r="AE48" s="241">
        <f>IF(AE46="","",VLOOKUP(AE46,'【記載例】シフト記号表（勤務時間帯）'!$C$6:$U$35,19,FALSE))</f>
        <v>7</v>
      </c>
      <c r="AF48" s="242" t="str">
        <f>IF(AF46="","",VLOOKUP(AF46,'【記載例】シフト記号表（勤務時間帯）'!$C$6:$U$35,19,FALSE))</f>
        <v/>
      </c>
      <c r="AG48" s="240">
        <f>IF(AG46="","",VLOOKUP(AG46,'【記載例】シフト記号表（勤務時間帯）'!$C$6:$U$35,19,FALSE))</f>
        <v>7</v>
      </c>
      <c r="AH48" s="241">
        <f>IF(AH46="","",VLOOKUP(AH46,'【記載例】シフト記号表（勤務時間帯）'!$C$6:$U$35,19,FALSE))</f>
        <v>7</v>
      </c>
      <c r="AI48" s="241" t="str">
        <f>IF(AI46="","",VLOOKUP(AI46,'【記載例】シフト記号表（勤務時間帯）'!$C$6:$U$35,19,FALSE))</f>
        <v/>
      </c>
      <c r="AJ48" s="241">
        <f>IF(AJ46="","",VLOOKUP(AJ46,'【記載例】シフト記号表（勤務時間帯）'!$C$6:$U$35,19,FALSE))</f>
        <v>7</v>
      </c>
      <c r="AK48" s="241">
        <f>IF(AK46="","",VLOOKUP(AK46,'【記載例】シフト記号表（勤務時間帯）'!$C$6:$U$35,19,FALSE))</f>
        <v>7</v>
      </c>
      <c r="AL48" s="241">
        <f>IF(AL46="","",VLOOKUP(AL46,'【記載例】シフト記号表（勤務時間帯）'!$C$6:$U$35,19,FALSE))</f>
        <v>7</v>
      </c>
      <c r="AM48" s="242" t="str">
        <f>IF(AM46="","",VLOOKUP(AM46,'【記載例】シフト記号表（勤務時間帯）'!$C$6:$U$35,19,FALSE))</f>
        <v/>
      </c>
      <c r="AN48" s="240">
        <f>IF(AN46="","",VLOOKUP(AN46,'【記載例】シフト記号表（勤務時間帯）'!$C$6:$U$35,19,FALSE))</f>
        <v>7</v>
      </c>
      <c r="AO48" s="241">
        <f>IF(AO46="","",VLOOKUP(AO46,'【記載例】シフト記号表（勤務時間帯）'!$C$6:$U$35,19,FALSE))</f>
        <v>7</v>
      </c>
      <c r="AP48" s="241" t="str">
        <f>IF(AP46="","",VLOOKUP(AP46,'【記載例】シフト記号表（勤務時間帯）'!$C$6:$U$35,19,FALSE))</f>
        <v/>
      </c>
      <c r="AQ48" s="241">
        <f>IF(AQ46="","",VLOOKUP(AQ46,'【記載例】シフト記号表（勤務時間帯）'!$C$6:$U$35,19,FALSE))</f>
        <v>7</v>
      </c>
      <c r="AR48" s="241">
        <f>IF(AR46="","",VLOOKUP(AR46,'【記載例】シフト記号表（勤務時間帯）'!$C$6:$U$35,19,FALSE))</f>
        <v>7</v>
      </c>
      <c r="AS48" s="241">
        <f>IF(AS46="","",VLOOKUP(AS46,'【記載例】シフト記号表（勤務時間帯）'!$C$6:$U$35,19,FALSE))</f>
        <v>7</v>
      </c>
      <c r="AT48" s="242" t="str">
        <f>IF(AT46="","",VLOOKUP(AT46,'【記載例】シフト記号表（勤務時間帯）'!$C$6:$U$35,19,FALSE))</f>
        <v/>
      </c>
      <c r="AU48" s="240" t="str">
        <f>IF(AU46="","",VLOOKUP(AU46,'【記載例】シフト記号表（勤務時間帯）'!$C$6:$U$35,19,FALSE))</f>
        <v/>
      </c>
      <c r="AV48" s="241" t="str">
        <f>IF(AV46="","",VLOOKUP(AV46,'【記載例】シフト記号表（勤務時間帯）'!$C$6:$U$35,19,FALSE))</f>
        <v/>
      </c>
      <c r="AW48" s="241" t="str">
        <f>IF(AW46="","",VLOOKUP(AW46,'【記載例】シフト記号表（勤務時間帯）'!$C$6:$U$35,19,FALSE))</f>
        <v/>
      </c>
      <c r="AX48" s="339">
        <f>IF($BB$3="４週",SUM(S48:AT48),IF($BB$3="暦月",SUM(S48:AW48),""))</f>
        <v>140</v>
      </c>
      <c r="AY48" s="340"/>
      <c r="AZ48" s="409">
        <f>IF($BB$3="４週",AX48/4,IF($BB$3="暦月",【記載例】地密通所!AX48/(【記載例】地密通所!$BB$8/7),""))</f>
        <v>35</v>
      </c>
      <c r="BA48" s="410"/>
      <c r="BB48" s="326"/>
      <c r="BC48" s="327"/>
      <c r="BD48" s="327"/>
      <c r="BE48" s="327"/>
      <c r="BF48" s="328"/>
    </row>
    <row r="49" spans="2:58" ht="20.25" customHeight="1" x14ac:dyDescent="0.4">
      <c r="B49" s="411">
        <f>B46+1</f>
        <v>10</v>
      </c>
      <c r="C49" s="416" t="s">
        <v>62</v>
      </c>
      <c r="D49" s="417"/>
      <c r="E49" s="418"/>
      <c r="F49" s="119"/>
      <c r="G49" s="445" t="s">
        <v>122</v>
      </c>
      <c r="H49" s="447" t="s">
        <v>14</v>
      </c>
      <c r="I49" s="347"/>
      <c r="J49" s="347"/>
      <c r="K49" s="348"/>
      <c r="L49" s="448" t="s">
        <v>130</v>
      </c>
      <c r="M49" s="449"/>
      <c r="N49" s="449"/>
      <c r="O49" s="450"/>
      <c r="P49" s="454" t="s">
        <v>49</v>
      </c>
      <c r="Q49" s="455"/>
      <c r="R49" s="456"/>
      <c r="S49" s="111" t="s">
        <v>165</v>
      </c>
      <c r="T49" s="112"/>
      <c r="U49" s="112" t="s">
        <v>165</v>
      </c>
      <c r="V49" s="112" t="s">
        <v>165</v>
      </c>
      <c r="W49" s="112"/>
      <c r="X49" s="112" t="s">
        <v>165</v>
      </c>
      <c r="Y49" s="113"/>
      <c r="Z49" s="111" t="s">
        <v>165</v>
      </c>
      <c r="AA49" s="112"/>
      <c r="AB49" s="112" t="s">
        <v>165</v>
      </c>
      <c r="AC49" s="112" t="s">
        <v>165</v>
      </c>
      <c r="AD49" s="112"/>
      <c r="AE49" s="112" t="s">
        <v>165</v>
      </c>
      <c r="AF49" s="113"/>
      <c r="AG49" s="111" t="s">
        <v>165</v>
      </c>
      <c r="AH49" s="112"/>
      <c r="AI49" s="112" t="s">
        <v>165</v>
      </c>
      <c r="AJ49" s="112" t="s">
        <v>165</v>
      </c>
      <c r="AK49" s="112"/>
      <c r="AL49" s="112" t="s">
        <v>165</v>
      </c>
      <c r="AM49" s="113"/>
      <c r="AN49" s="111" t="s">
        <v>165</v>
      </c>
      <c r="AO49" s="112"/>
      <c r="AP49" s="112" t="s">
        <v>165</v>
      </c>
      <c r="AQ49" s="112" t="s">
        <v>165</v>
      </c>
      <c r="AR49" s="112"/>
      <c r="AS49" s="112" t="s">
        <v>165</v>
      </c>
      <c r="AT49" s="113"/>
      <c r="AU49" s="111"/>
      <c r="AV49" s="112"/>
      <c r="AW49" s="112"/>
      <c r="AX49" s="412"/>
      <c r="AY49" s="413"/>
      <c r="AZ49" s="414"/>
      <c r="BA49" s="415"/>
      <c r="BB49" s="442" t="s">
        <v>141</v>
      </c>
      <c r="BC49" s="443"/>
      <c r="BD49" s="443"/>
      <c r="BE49" s="443"/>
      <c r="BF49" s="444"/>
    </row>
    <row r="50" spans="2:58" ht="20.25" customHeight="1" x14ac:dyDescent="0.4">
      <c r="B50" s="411"/>
      <c r="C50" s="419"/>
      <c r="D50" s="420"/>
      <c r="E50" s="421"/>
      <c r="F50" s="92"/>
      <c r="G50" s="342"/>
      <c r="H50" s="346"/>
      <c r="I50" s="347"/>
      <c r="J50" s="347"/>
      <c r="K50" s="348"/>
      <c r="L50" s="403"/>
      <c r="M50" s="404"/>
      <c r="N50" s="404"/>
      <c r="O50" s="405"/>
      <c r="P50" s="329" t="s">
        <v>15</v>
      </c>
      <c r="Q50" s="330"/>
      <c r="R50" s="331"/>
      <c r="S50" s="237">
        <f>IF(S49="","",VLOOKUP(S49,'【記載例】シフト記号表（勤務時間帯）'!$C$6:$K$35,9,FALSE))</f>
        <v>4</v>
      </c>
      <c r="T50" s="238" t="str">
        <f>IF(T49="","",VLOOKUP(T49,'【記載例】シフト記号表（勤務時間帯）'!$C$6:$K$35,9,FALSE))</f>
        <v/>
      </c>
      <c r="U50" s="238">
        <f>IF(U49="","",VLOOKUP(U49,'【記載例】シフト記号表（勤務時間帯）'!$C$6:$K$35,9,FALSE))</f>
        <v>4</v>
      </c>
      <c r="V50" s="238">
        <f>IF(V49="","",VLOOKUP(V49,'【記載例】シフト記号表（勤務時間帯）'!$C$6:$K$35,9,FALSE))</f>
        <v>4</v>
      </c>
      <c r="W50" s="238" t="str">
        <f>IF(W49="","",VLOOKUP(W49,'【記載例】シフト記号表（勤務時間帯）'!$C$6:$K$35,9,FALSE))</f>
        <v/>
      </c>
      <c r="X50" s="238">
        <f>IF(X49="","",VLOOKUP(X49,'【記載例】シフト記号表（勤務時間帯）'!$C$6:$K$35,9,FALSE))</f>
        <v>4</v>
      </c>
      <c r="Y50" s="239" t="str">
        <f>IF(Y49="","",VLOOKUP(Y49,'【記載例】シフト記号表（勤務時間帯）'!$C$6:$K$35,9,FALSE))</f>
        <v/>
      </c>
      <c r="Z50" s="237">
        <f>IF(Z49="","",VLOOKUP(Z49,'【記載例】シフト記号表（勤務時間帯）'!$C$6:$K$35,9,FALSE))</f>
        <v>4</v>
      </c>
      <c r="AA50" s="238" t="str">
        <f>IF(AA49="","",VLOOKUP(AA49,'【記載例】シフト記号表（勤務時間帯）'!$C$6:$K$35,9,FALSE))</f>
        <v/>
      </c>
      <c r="AB50" s="238">
        <f>IF(AB49="","",VLOOKUP(AB49,'【記載例】シフト記号表（勤務時間帯）'!$C$6:$K$35,9,FALSE))</f>
        <v>4</v>
      </c>
      <c r="AC50" s="238">
        <f>IF(AC49="","",VLOOKUP(AC49,'【記載例】シフト記号表（勤務時間帯）'!$C$6:$K$35,9,FALSE))</f>
        <v>4</v>
      </c>
      <c r="AD50" s="238" t="str">
        <f>IF(AD49="","",VLOOKUP(AD49,'【記載例】シフト記号表（勤務時間帯）'!$C$6:$K$35,9,FALSE))</f>
        <v/>
      </c>
      <c r="AE50" s="238">
        <f>IF(AE49="","",VLOOKUP(AE49,'【記載例】シフト記号表（勤務時間帯）'!$C$6:$K$35,9,FALSE))</f>
        <v>4</v>
      </c>
      <c r="AF50" s="239" t="str">
        <f>IF(AF49="","",VLOOKUP(AF49,'【記載例】シフト記号表（勤務時間帯）'!$C$6:$K$35,9,FALSE))</f>
        <v/>
      </c>
      <c r="AG50" s="237">
        <f>IF(AG49="","",VLOOKUP(AG49,'【記載例】シフト記号表（勤務時間帯）'!$C$6:$K$35,9,FALSE))</f>
        <v>4</v>
      </c>
      <c r="AH50" s="238" t="str">
        <f>IF(AH49="","",VLOOKUP(AH49,'【記載例】シフト記号表（勤務時間帯）'!$C$6:$K$35,9,FALSE))</f>
        <v/>
      </c>
      <c r="AI50" s="238">
        <f>IF(AI49="","",VLOOKUP(AI49,'【記載例】シフト記号表（勤務時間帯）'!$C$6:$K$35,9,FALSE))</f>
        <v>4</v>
      </c>
      <c r="AJ50" s="238">
        <f>IF(AJ49="","",VLOOKUP(AJ49,'【記載例】シフト記号表（勤務時間帯）'!$C$6:$K$35,9,FALSE))</f>
        <v>4</v>
      </c>
      <c r="AK50" s="238" t="str">
        <f>IF(AK49="","",VLOOKUP(AK49,'【記載例】シフト記号表（勤務時間帯）'!$C$6:$K$35,9,FALSE))</f>
        <v/>
      </c>
      <c r="AL50" s="238">
        <f>IF(AL49="","",VLOOKUP(AL49,'【記載例】シフト記号表（勤務時間帯）'!$C$6:$K$35,9,FALSE))</f>
        <v>4</v>
      </c>
      <c r="AM50" s="239" t="str">
        <f>IF(AM49="","",VLOOKUP(AM49,'【記載例】シフト記号表（勤務時間帯）'!$C$6:$K$35,9,FALSE))</f>
        <v/>
      </c>
      <c r="AN50" s="237">
        <f>IF(AN49="","",VLOOKUP(AN49,'【記載例】シフト記号表（勤務時間帯）'!$C$6:$K$35,9,FALSE))</f>
        <v>4</v>
      </c>
      <c r="AO50" s="238" t="str">
        <f>IF(AO49="","",VLOOKUP(AO49,'【記載例】シフト記号表（勤務時間帯）'!$C$6:$K$35,9,FALSE))</f>
        <v/>
      </c>
      <c r="AP50" s="238">
        <f>IF(AP49="","",VLOOKUP(AP49,'【記載例】シフト記号表（勤務時間帯）'!$C$6:$K$35,9,FALSE))</f>
        <v>4</v>
      </c>
      <c r="AQ50" s="238">
        <f>IF(AQ49="","",VLOOKUP(AQ49,'【記載例】シフト記号表（勤務時間帯）'!$C$6:$K$35,9,FALSE))</f>
        <v>4</v>
      </c>
      <c r="AR50" s="238" t="str">
        <f>IF(AR49="","",VLOOKUP(AR49,'【記載例】シフト記号表（勤務時間帯）'!$C$6:$K$35,9,FALSE))</f>
        <v/>
      </c>
      <c r="AS50" s="238">
        <f>IF(AS49="","",VLOOKUP(AS49,'【記載例】シフト記号表（勤務時間帯）'!$C$6:$K$35,9,FALSE))</f>
        <v>4</v>
      </c>
      <c r="AT50" s="239" t="str">
        <f>IF(AT49="","",VLOOKUP(AT49,'【記載例】シフト記号表（勤務時間帯）'!$C$6:$K$35,9,FALSE))</f>
        <v/>
      </c>
      <c r="AU50" s="237" t="str">
        <f>IF(AU49="","",VLOOKUP(AU49,'【記載例】シフト記号表（勤務時間帯）'!$C$6:$K$35,9,FALSE))</f>
        <v/>
      </c>
      <c r="AV50" s="238" t="str">
        <f>IF(AV49="","",VLOOKUP(AV49,'【記載例】シフト記号表（勤務時間帯）'!$C$6:$K$35,9,FALSE))</f>
        <v/>
      </c>
      <c r="AW50" s="238" t="str">
        <f>IF(AW49="","",VLOOKUP(AW49,'【記載例】シフト記号表（勤務時間帯）'!$C$6:$K$35,9,FALSE))</f>
        <v/>
      </c>
      <c r="AX50" s="332">
        <f>IF($BB$3="４週",SUM(S50:AT50),IF($BB$3="暦月",SUM(S50:AW50),""))</f>
        <v>64</v>
      </c>
      <c r="AY50" s="333"/>
      <c r="AZ50" s="334">
        <f>IF($BB$3="４週",AX50/4,IF($BB$3="暦月",【記載例】地密通所!AX50/(【記載例】地密通所!$BB$8/7),""))</f>
        <v>16</v>
      </c>
      <c r="BA50" s="335"/>
      <c r="BB50" s="323"/>
      <c r="BC50" s="324"/>
      <c r="BD50" s="324"/>
      <c r="BE50" s="324"/>
      <c r="BF50" s="325"/>
    </row>
    <row r="51" spans="2:58" ht="20.25" customHeight="1" x14ac:dyDescent="0.4">
      <c r="B51" s="411"/>
      <c r="C51" s="422"/>
      <c r="D51" s="423"/>
      <c r="E51" s="424"/>
      <c r="F51" s="92" t="str">
        <f>C49</f>
        <v>機能訓練指導員</v>
      </c>
      <c r="G51" s="446"/>
      <c r="H51" s="346"/>
      <c r="I51" s="347"/>
      <c r="J51" s="347"/>
      <c r="K51" s="348"/>
      <c r="L51" s="451"/>
      <c r="M51" s="452"/>
      <c r="N51" s="452"/>
      <c r="O51" s="453"/>
      <c r="P51" s="336" t="s">
        <v>50</v>
      </c>
      <c r="Q51" s="337"/>
      <c r="R51" s="338"/>
      <c r="S51" s="240">
        <f>IF(S49="","",VLOOKUP(S49,'【記載例】シフト記号表（勤務時間帯）'!$C$6:$U$35,19,FALSE))</f>
        <v>3</v>
      </c>
      <c r="T51" s="241" t="str">
        <f>IF(T49="","",VLOOKUP(T49,'【記載例】シフト記号表（勤務時間帯）'!$C$6:$U$35,19,FALSE))</f>
        <v/>
      </c>
      <c r="U51" s="241">
        <f>IF(U49="","",VLOOKUP(U49,'【記載例】シフト記号表（勤務時間帯）'!$C$6:$U$35,19,FALSE))</f>
        <v>3</v>
      </c>
      <c r="V51" s="241">
        <f>IF(V49="","",VLOOKUP(V49,'【記載例】シフト記号表（勤務時間帯）'!$C$6:$U$35,19,FALSE))</f>
        <v>3</v>
      </c>
      <c r="W51" s="241" t="str">
        <f>IF(W49="","",VLOOKUP(W49,'【記載例】シフト記号表（勤務時間帯）'!$C$6:$U$35,19,FALSE))</f>
        <v/>
      </c>
      <c r="X51" s="241">
        <f>IF(X49="","",VLOOKUP(X49,'【記載例】シフト記号表（勤務時間帯）'!$C$6:$U$35,19,FALSE))</f>
        <v>3</v>
      </c>
      <c r="Y51" s="242" t="str">
        <f>IF(Y49="","",VLOOKUP(Y49,'【記載例】シフト記号表（勤務時間帯）'!$C$6:$U$35,19,FALSE))</f>
        <v/>
      </c>
      <c r="Z51" s="240">
        <f>IF(Z49="","",VLOOKUP(Z49,'【記載例】シフト記号表（勤務時間帯）'!$C$6:$U$35,19,FALSE))</f>
        <v>3</v>
      </c>
      <c r="AA51" s="241" t="str">
        <f>IF(AA49="","",VLOOKUP(AA49,'【記載例】シフト記号表（勤務時間帯）'!$C$6:$U$35,19,FALSE))</f>
        <v/>
      </c>
      <c r="AB51" s="241">
        <f>IF(AB49="","",VLOOKUP(AB49,'【記載例】シフト記号表（勤務時間帯）'!$C$6:$U$35,19,FALSE))</f>
        <v>3</v>
      </c>
      <c r="AC51" s="241">
        <f>IF(AC49="","",VLOOKUP(AC49,'【記載例】シフト記号表（勤務時間帯）'!$C$6:$U$35,19,FALSE))</f>
        <v>3</v>
      </c>
      <c r="AD51" s="241" t="str">
        <f>IF(AD49="","",VLOOKUP(AD49,'【記載例】シフト記号表（勤務時間帯）'!$C$6:$U$35,19,FALSE))</f>
        <v/>
      </c>
      <c r="AE51" s="241">
        <f>IF(AE49="","",VLOOKUP(AE49,'【記載例】シフト記号表（勤務時間帯）'!$C$6:$U$35,19,FALSE))</f>
        <v>3</v>
      </c>
      <c r="AF51" s="242" t="str">
        <f>IF(AF49="","",VLOOKUP(AF49,'【記載例】シフト記号表（勤務時間帯）'!$C$6:$U$35,19,FALSE))</f>
        <v/>
      </c>
      <c r="AG51" s="240">
        <f>IF(AG49="","",VLOOKUP(AG49,'【記載例】シフト記号表（勤務時間帯）'!$C$6:$U$35,19,FALSE))</f>
        <v>3</v>
      </c>
      <c r="AH51" s="241" t="str">
        <f>IF(AH49="","",VLOOKUP(AH49,'【記載例】シフト記号表（勤務時間帯）'!$C$6:$U$35,19,FALSE))</f>
        <v/>
      </c>
      <c r="AI51" s="241">
        <f>IF(AI49="","",VLOOKUP(AI49,'【記載例】シフト記号表（勤務時間帯）'!$C$6:$U$35,19,FALSE))</f>
        <v>3</v>
      </c>
      <c r="AJ51" s="241">
        <f>IF(AJ49="","",VLOOKUP(AJ49,'【記載例】シフト記号表（勤務時間帯）'!$C$6:$U$35,19,FALSE))</f>
        <v>3</v>
      </c>
      <c r="AK51" s="241" t="str">
        <f>IF(AK49="","",VLOOKUP(AK49,'【記載例】シフト記号表（勤務時間帯）'!$C$6:$U$35,19,FALSE))</f>
        <v/>
      </c>
      <c r="AL51" s="241">
        <f>IF(AL49="","",VLOOKUP(AL49,'【記載例】シフト記号表（勤務時間帯）'!$C$6:$U$35,19,FALSE))</f>
        <v>3</v>
      </c>
      <c r="AM51" s="242" t="str">
        <f>IF(AM49="","",VLOOKUP(AM49,'【記載例】シフト記号表（勤務時間帯）'!$C$6:$U$35,19,FALSE))</f>
        <v/>
      </c>
      <c r="AN51" s="240">
        <f>IF(AN49="","",VLOOKUP(AN49,'【記載例】シフト記号表（勤務時間帯）'!$C$6:$U$35,19,FALSE))</f>
        <v>3</v>
      </c>
      <c r="AO51" s="241" t="str">
        <f>IF(AO49="","",VLOOKUP(AO49,'【記載例】シフト記号表（勤務時間帯）'!$C$6:$U$35,19,FALSE))</f>
        <v/>
      </c>
      <c r="AP51" s="241">
        <f>IF(AP49="","",VLOOKUP(AP49,'【記載例】シフト記号表（勤務時間帯）'!$C$6:$U$35,19,FALSE))</f>
        <v>3</v>
      </c>
      <c r="AQ51" s="241">
        <f>IF(AQ49="","",VLOOKUP(AQ49,'【記載例】シフト記号表（勤務時間帯）'!$C$6:$U$35,19,FALSE))</f>
        <v>3</v>
      </c>
      <c r="AR51" s="241" t="str">
        <f>IF(AR49="","",VLOOKUP(AR49,'【記載例】シフト記号表（勤務時間帯）'!$C$6:$U$35,19,FALSE))</f>
        <v/>
      </c>
      <c r="AS51" s="241">
        <f>IF(AS49="","",VLOOKUP(AS49,'【記載例】シフト記号表（勤務時間帯）'!$C$6:$U$35,19,FALSE))</f>
        <v>3</v>
      </c>
      <c r="AT51" s="242" t="str">
        <f>IF(AT49="","",VLOOKUP(AT49,'【記載例】シフト記号表（勤務時間帯）'!$C$6:$U$35,19,FALSE))</f>
        <v/>
      </c>
      <c r="AU51" s="240" t="str">
        <f>IF(AU49="","",VLOOKUP(AU49,'【記載例】シフト記号表（勤務時間帯）'!$C$6:$U$35,19,FALSE))</f>
        <v/>
      </c>
      <c r="AV51" s="241" t="str">
        <f>IF(AV49="","",VLOOKUP(AV49,'【記載例】シフト記号表（勤務時間帯）'!$C$6:$U$35,19,FALSE))</f>
        <v/>
      </c>
      <c r="AW51" s="241" t="str">
        <f>IF(AW49="","",VLOOKUP(AW49,'【記載例】シフト記号表（勤務時間帯）'!$C$6:$U$35,19,FALSE))</f>
        <v/>
      </c>
      <c r="AX51" s="339">
        <f>IF($BB$3="４週",SUM(S51:AT51),IF($BB$3="暦月",SUM(S51:AW51),""))</f>
        <v>48</v>
      </c>
      <c r="AY51" s="340"/>
      <c r="AZ51" s="409">
        <f>IF($BB$3="４週",AX51/4,IF($BB$3="暦月",【記載例】地密通所!AX51/(【記載例】地密通所!$BB$8/7),""))</f>
        <v>12</v>
      </c>
      <c r="BA51" s="410"/>
      <c r="BB51" s="326"/>
      <c r="BC51" s="327"/>
      <c r="BD51" s="327"/>
      <c r="BE51" s="327"/>
      <c r="BF51" s="328"/>
    </row>
    <row r="52" spans="2:58" ht="20.25" customHeight="1" x14ac:dyDescent="0.4">
      <c r="B52" s="411">
        <f>B49+1</f>
        <v>11</v>
      </c>
      <c r="C52" s="416" t="s">
        <v>62</v>
      </c>
      <c r="D52" s="417"/>
      <c r="E52" s="418"/>
      <c r="F52" s="119"/>
      <c r="G52" s="445" t="s">
        <v>179</v>
      </c>
      <c r="H52" s="447" t="s">
        <v>14</v>
      </c>
      <c r="I52" s="347"/>
      <c r="J52" s="347"/>
      <c r="K52" s="348"/>
      <c r="L52" s="448" t="s">
        <v>132</v>
      </c>
      <c r="M52" s="449"/>
      <c r="N52" s="449"/>
      <c r="O52" s="450"/>
      <c r="P52" s="454" t="s">
        <v>49</v>
      </c>
      <c r="Q52" s="455"/>
      <c r="R52" s="456"/>
      <c r="S52" s="111"/>
      <c r="T52" s="112" t="s">
        <v>165</v>
      </c>
      <c r="U52" s="112"/>
      <c r="V52" s="112"/>
      <c r="W52" s="112" t="s">
        <v>165</v>
      </c>
      <c r="X52" s="112"/>
      <c r="Y52" s="113" t="s">
        <v>165</v>
      </c>
      <c r="Z52" s="111"/>
      <c r="AA52" s="112" t="s">
        <v>165</v>
      </c>
      <c r="AB52" s="112"/>
      <c r="AC52" s="112"/>
      <c r="AD52" s="112" t="s">
        <v>165</v>
      </c>
      <c r="AE52" s="112"/>
      <c r="AF52" s="113" t="s">
        <v>165</v>
      </c>
      <c r="AG52" s="111"/>
      <c r="AH52" s="112" t="s">
        <v>165</v>
      </c>
      <c r="AI52" s="112"/>
      <c r="AJ52" s="112"/>
      <c r="AK52" s="112" t="s">
        <v>165</v>
      </c>
      <c r="AL52" s="112"/>
      <c r="AM52" s="113" t="s">
        <v>165</v>
      </c>
      <c r="AN52" s="111"/>
      <c r="AO52" s="112" t="s">
        <v>165</v>
      </c>
      <c r="AP52" s="112"/>
      <c r="AQ52" s="112"/>
      <c r="AR52" s="112" t="s">
        <v>165</v>
      </c>
      <c r="AS52" s="112"/>
      <c r="AT52" s="113" t="s">
        <v>165</v>
      </c>
      <c r="AU52" s="111"/>
      <c r="AV52" s="112"/>
      <c r="AW52" s="112"/>
      <c r="AX52" s="412"/>
      <c r="AY52" s="413"/>
      <c r="AZ52" s="414"/>
      <c r="BA52" s="415"/>
      <c r="BB52" s="442" t="s">
        <v>136</v>
      </c>
      <c r="BC52" s="443"/>
      <c r="BD52" s="443"/>
      <c r="BE52" s="443"/>
      <c r="BF52" s="444"/>
    </row>
    <row r="53" spans="2:58" ht="20.25" customHeight="1" x14ac:dyDescent="0.4">
      <c r="B53" s="411"/>
      <c r="C53" s="419"/>
      <c r="D53" s="420"/>
      <c r="E53" s="421"/>
      <c r="F53" s="92"/>
      <c r="G53" s="342"/>
      <c r="H53" s="346"/>
      <c r="I53" s="347"/>
      <c r="J53" s="347"/>
      <c r="K53" s="348"/>
      <c r="L53" s="403"/>
      <c r="M53" s="404"/>
      <c r="N53" s="404"/>
      <c r="O53" s="405"/>
      <c r="P53" s="329" t="s">
        <v>15</v>
      </c>
      <c r="Q53" s="330"/>
      <c r="R53" s="331"/>
      <c r="S53" s="237" t="str">
        <f>IF(S52="","",VLOOKUP(S52,'【記載例】シフト記号表（勤務時間帯）'!$C$6:$K$35,9,FALSE))</f>
        <v/>
      </c>
      <c r="T53" s="238">
        <f>IF(T52="","",VLOOKUP(T52,'【記載例】シフト記号表（勤務時間帯）'!$C$6:$K$35,9,FALSE))</f>
        <v>4</v>
      </c>
      <c r="U53" s="238" t="str">
        <f>IF(U52="","",VLOOKUP(U52,'【記載例】シフト記号表（勤務時間帯）'!$C$6:$K$35,9,FALSE))</f>
        <v/>
      </c>
      <c r="V53" s="238" t="str">
        <f>IF(V52="","",VLOOKUP(V52,'【記載例】シフト記号表（勤務時間帯）'!$C$6:$K$35,9,FALSE))</f>
        <v/>
      </c>
      <c r="W53" s="238">
        <f>IF(W52="","",VLOOKUP(W52,'【記載例】シフト記号表（勤務時間帯）'!$C$6:$K$35,9,FALSE))</f>
        <v>4</v>
      </c>
      <c r="X53" s="238" t="str">
        <f>IF(X52="","",VLOOKUP(X52,'【記載例】シフト記号表（勤務時間帯）'!$C$6:$K$35,9,FALSE))</f>
        <v/>
      </c>
      <c r="Y53" s="239">
        <f>IF(Y52="","",VLOOKUP(Y52,'【記載例】シフト記号表（勤務時間帯）'!$C$6:$K$35,9,FALSE))</f>
        <v>4</v>
      </c>
      <c r="Z53" s="237" t="str">
        <f>IF(Z52="","",VLOOKUP(Z52,'【記載例】シフト記号表（勤務時間帯）'!$C$6:$K$35,9,FALSE))</f>
        <v/>
      </c>
      <c r="AA53" s="238">
        <f>IF(AA52="","",VLOOKUP(AA52,'【記載例】シフト記号表（勤務時間帯）'!$C$6:$K$35,9,FALSE))</f>
        <v>4</v>
      </c>
      <c r="AB53" s="238" t="str">
        <f>IF(AB52="","",VLOOKUP(AB52,'【記載例】シフト記号表（勤務時間帯）'!$C$6:$K$35,9,FALSE))</f>
        <v/>
      </c>
      <c r="AC53" s="238" t="str">
        <f>IF(AC52="","",VLOOKUP(AC52,'【記載例】シフト記号表（勤務時間帯）'!$C$6:$K$35,9,FALSE))</f>
        <v/>
      </c>
      <c r="AD53" s="238">
        <f>IF(AD52="","",VLOOKUP(AD52,'【記載例】シフト記号表（勤務時間帯）'!$C$6:$K$35,9,FALSE))</f>
        <v>4</v>
      </c>
      <c r="AE53" s="238" t="str">
        <f>IF(AE52="","",VLOOKUP(AE52,'【記載例】シフト記号表（勤務時間帯）'!$C$6:$K$35,9,FALSE))</f>
        <v/>
      </c>
      <c r="AF53" s="239">
        <f>IF(AF52="","",VLOOKUP(AF52,'【記載例】シフト記号表（勤務時間帯）'!$C$6:$K$35,9,FALSE))</f>
        <v>4</v>
      </c>
      <c r="AG53" s="237" t="str">
        <f>IF(AG52="","",VLOOKUP(AG52,'【記載例】シフト記号表（勤務時間帯）'!$C$6:$K$35,9,FALSE))</f>
        <v/>
      </c>
      <c r="AH53" s="238">
        <f>IF(AH52="","",VLOOKUP(AH52,'【記載例】シフト記号表（勤務時間帯）'!$C$6:$K$35,9,FALSE))</f>
        <v>4</v>
      </c>
      <c r="AI53" s="238" t="str">
        <f>IF(AI52="","",VLOOKUP(AI52,'【記載例】シフト記号表（勤務時間帯）'!$C$6:$K$35,9,FALSE))</f>
        <v/>
      </c>
      <c r="AJ53" s="238" t="str">
        <f>IF(AJ52="","",VLOOKUP(AJ52,'【記載例】シフト記号表（勤務時間帯）'!$C$6:$K$35,9,FALSE))</f>
        <v/>
      </c>
      <c r="AK53" s="238">
        <f>IF(AK52="","",VLOOKUP(AK52,'【記載例】シフト記号表（勤務時間帯）'!$C$6:$K$35,9,FALSE))</f>
        <v>4</v>
      </c>
      <c r="AL53" s="238" t="str">
        <f>IF(AL52="","",VLOOKUP(AL52,'【記載例】シフト記号表（勤務時間帯）'!$C$6:$K$35,9,FALSE))</f>
        <v/>
      </c>
      <c r="AM53" s="239">
        <f>IF(AM52="","",VLOOKUP(AM52,'【記載例】シフト記号表（勤務時間帯）'!$C$6:$K$35,9,FALSE))</f>
        <v>4</v>
      </c>
      <c r="AN53" s="237" t="str">
        <f>IF(AN52="","",VLOOKUP(AN52,'【記載例】シフト記号表（勤務時間帯）'!$C$6:$K$35,9,FALSE))</f>
        <v/>
      </c>
      <c r="AO53" s="238">
        <f>IF(AO52="","",VLOOKUP(AO52,'【記載例】シフト記号表（勤務時間帯）'!$C$6:$K$35,9,FALSE))</f>
        <v>4</v>
      </c>
      <c r="AP53" s="238" t="str">
        <f>IF(AP52="","",VLOOKUP(AP52,'【記載例】シフト記号表（勤務時間帯）'!$C$6:$K$35,9,FALSE))</f>
        <v/>
      </c>
      <c r="AQ53" s="238" t="str">
        <f>IF(AQ52="","",VLOOKUP(AQ52,'【記載例】シフト記号表（勤務時間帯）'!$C$6:$K$35,9,FALSE))</f>
        <v/>
      </c>
      <c r="AR53" s="238">
        <f>IF(AR52="","",VLOOKUP(AR52,'【記載例】シフト記号表（勤務時間帯）'!$C$6:$K$35,9,FALSE))</f>
        <v>4</v>
      </c>
      <c r="AS53" s="238" t="str">
        <f>IF(AS52="","",VLOOKUP(AS52,'【記載例】シフト記号表（勤務時間帯）'!$C$6:$K$35,9,FALSE))</f>
        <v/>
      </c>
      <c r="AT53" s="239">
        <f>IF(AT52="","",VLOOKUP(AT52,'【記載例】シフト記号表（勤務時間帯）'!$C$6:$K$35,9,FALSE))</f>
        <v>4</v>
      </c>
      <c r="AU53" s="237" t="str">
        <f>IF(AU52="","",VLOOKUP(AU52,'【記載例】シフト記号表（勤務時間帯）'!$C$6:$K$35,9,FALSE))</f>
        <v/>
      </c>
      <c r="AV53" s="238" t="str">
        <f>IF(AV52="","",VLOOKUP(AV52,'【記載例】シフト記号表（勤務時間帯）'!$C$6:$K$35,9,FALSE))</f>
        <v/>
      </c>
      <c r="AW53" s="238" t="str">
        <f>IF(AW52="","",VLOOKUP(AW52,'【記載例】シフト記号表（勤務時間帯）'!$C$6:$K$35,9,FALSE))</f>
        <v/>
      </c>
      <c r="AX53" s="332">
        <f>IF($BB$3="４週",SUM(S53:AT53),IF($BB$3="暦月",SUM(S53:AW53),""))</f>
        <v>48</v>
      </c>
      <c r="AY53" s="333"/>
      <c r="AZ53" s="334">
        <f>IF($BB$3="４週",AX53/4,IF($BB$3="暦月",【記載例】地密通所!AX53/(【記載例】地密通所!$BB$8/7),""))</f>
        <v>12</v>
      </c>
      <c r="BA53" s="335"/>
      <c r="BB53" s="323"/>
      <c r="BC53" s="324"/>
      <c r="BD53" s="324"/>
      <c r="BE53" s="324"/>
      <c r="BF53" s="325"/>
    </row>
    <row r="54" spans="2:58" ht="20.25" customHeight="1" x14ac:dyDescent="0.4">
      <c r="B54" s="411"/>
      <c r="C54" s="422"/>
      <c r="D54" s="423"/>
      <c r="E54" s="424"/>
      <c r="F54" s="92" t="str">
        <f>C52</f>
        <v>機能訓練指導員</v>
      </c>
      <c r="G54" s="446"/>
      <c r="H54" s="346"/>
      <c r="I54" s="347"/>
      <c r="J54" s="347"/>
      <c r="K54" s="348"/>
      <c r="L54" s="451"/>
      <c r="M54" s="452"/>
      <c r="N54" s="452"/>
      <c r="O54" s="453"/>
      <c r="P54" s="336" t="s">
        <v>50</v>
      </c>
      <c r="Q54" s="337"/>
      <c r="R54" s="338"/>
      <c r="S54" s="240" t="str">
        <f>IF(S52="","",VLOOKUP(S52,'【記載例】シフト記号表（勤務時間帯）'!$C$6:$U$35,19,FALSE))</f>
        <v/>
      </c>
      <c r="T54" s="241">
        <f>IF(T52="","",VLOOKUP(T52,'【記載例】シフト記号表（勤務時間帯）'!$C$6:$U$35,19,FALSE))</f>
        <v>3</v>
      </c>
      <c r="U54" s="241" t="str">
        <f>IF(U52="","",VLOOKUP(U52,'【記載例】シフト記号表（勤務時間帯）'!$C$6:$U$35,19,FALSE))</f>
        <v/>
      </c>
      <c r="V54" s="241" t="str">
        <f>IF(V52="","",VLOOKUP(V52,'【記載例】シフト記号表（勤務時間帯）'!$C$6:$U$35,19,FALSE))</f>
        <v/>
      </c>
      <c r="W54" s="241">
        <f>IF(W52="","",VLOOKUP(W52,'【記載例】シフト記号表（勤務時間帯）'!$C$6:$U$35,19,FALSE))</f>
        <v>3</v>
      </c>
      <c r="X54" s="241" t="str">
        <f>IF(X52="","",VLOOKUP(X52,'【記載例】シフト記号表（勤務時間帯）'!$C$6:$U$35,19,FALSE))</f>
        <v/>
      </c>
      <c r="Y54" s="242">
        <f>IF(Y52="","",VLOOKUP(Y52,'【記載例】シフト記号表（勤務時間帯）'!$C$6:$U$35,19,FALSE))</f>
        <v>3</v>
      </c>
      <c r="Z54" s="240" t="str">
        <f>IF(Z52="","",VLOOKUP(Z52,'【記載例】シフト記号表（勤務時間帯）'!$C$6:$U$35,19,FALSE))</f>
        <v/>
      </c>
      <c r="AA54" s="241">
        <f>IF(AA52="","",VLOOKUP(AA52,'【記載例】シフト記号表（勤務時間帯）'!$C$6:$U$35,19,FALSE))</f>
        <v>3</v>
      </c>
      <c r="AB54" s="241" t="str">
        <f>IF(AB52="","",VLOOKUP(AB52,'【記載例】シフト記号表（勤務時間帯）'!$C$6:$U$35,19,FALSE))</f>
        <v/>
      </c>
      <c r="AC54" s="241" t="str">
        <f>IF(AC52="","",VLOOKUP(AC52,'【記載例】シフト記号表（勤務時間帯）'!$C$6:$U$35,19,FALSE))</f>
        <v/>
      </c>
      <c r="AD54" s="241">
        <f>IF(AD52="","",VLOOKUP(AD52,'【記載例】シフト記号表（勤務時間帯）'!$C$6:$U$35,19,FALSE))</f>
        <v>3</v>
      </c>
      <c r="AE54" s="241" t="str">
        <f>IF(AE52="","",VLOOKUP(AE52,'【記載例】シフト記号表（勤務時間帯）'!$C$6:$U$35,19,FALSE))</f>
        <v/>
      </c>
      <c r="AF54" s="242">
        <f>IF(AF52="","",VLOOKUP(AF52,'【記載例】シフト記号表（勤務時間帯）'!$C$6:$U$35,19,FALSE))</f>
        <v>3</v>
      </c>
      <c r="AG54" s="240" t="str">
        <f>IF(AG52="","",VLOOKUP(AG52,'【記載例】シフト記号表（勤務時間帯）'!$C$6:$U$35,19,FALSE))</f>
        <v/>
      </c>
      <c r="AH54" s="241">
        <f>IF(AH52="","",VLOOKUP(AH52,'【記載例】シフト記号表（勤務時間帯）'!$C$6:$U$35,19,FALSE))</f>
        <v>3</v>
      </c>
      <c r="AI54" s="241" t="str">
        <f>IF(AI52="","",VLOOKUP(AI52,'【記載例】シフト記号表（勤務時間帯）'!$C$6:$U$35,19,FALSE))</f>
        <v/>
      </c>
      <c r="AJ54" s="241" t="str">
        <f>IF(AJ52="","",VLOOKUP(AJ52,'【記載例】シフト記号表（勤務時間帯）'!$C$6:$U$35,19,FALSE))</f>
        <v/>
      </c>
      <c r="AK54" s="241">
        <f>IF(AK52="","",VLOOKUP(AK52,'【記載例】シフト記号表（勤務時間帯）'!$C$6:$U$35,19,FALSE))</f>
        <v>3</v>
      </c>
      <c r="AL54" s="241" t="str">
        <f>IF(AL52="","",VLOOKUP(AL52,'【記載例】シフト記号表（勤務時間帯）'!$C$6:$U$35,19,FALSE))</f>
        <v/>
      </c>
      <c r="AM54" s="242">
        <f>IF(AM52="","",VLOOKUP(AM52,'【記載例】シフト記号表（勤務時間帯）'!$C$6:$U$35,19,FALSE))</f>
        <v>3</v>
      </c>
      <c r="AN54" s="240" t="str">
        <f>IF(AN52="","",VLOOKUP(AN52,'【記載例】シフト記号表（勤務時間帯）'!$C$6:$U$35,19,FALSE))</f>
        <v/>
      </c>
      <c r="AO54" s="241">
        <f>IF(AO52="","",VLOOKUP(AO52,'【記載例】シフト記号表（勤務時間帯）'!$C$6:$U$35,19,FALSE))</f>
        <v>3</v>
      </c>
      <c r="AP54" s="241" t="str">
        <f>IF(AP52="","",VLOOKUP(AP52,'【記載例】シフト記号表（勤務時間帯）'!$C$6:$U$35,19,FALSE))</f>
        <v/>
      </c>
      <c r="AQ54" s="241" t="str">
        <f>IF(AQ52="","",VLOOKUP(AQ52,'【記載例】シフト記号表（勤務時間帯）'!$C$6:$U$35,19,FALSE))</f>
        <v/>
      </c>
      <c r="AR54" s="241">
        <f>IF(AR52="","",VLOOKUP(AR52,'【記載例】シフト記号表（勤務時間帯）'!$C$6:$U$35,19,FALSE))</f>
        <v>3</v>
      </c>
      <c r="AS54" s="241" t="str">
        <f>IF(AS52="","",VLOOKUP(AS52,'【記載例】シフト記号表（勤務時間帯）'!$C$6:$U$35,19,FALSE))</f>
        <v/>
      </c>
      <c r="AT54" s="242">
        <f>IF(AT52="","",VLOOKUP(AT52,'【記載例】シフト記号表（勤務時間帯）'!$C$6:$U$35,19,FALSE))</f>
        <v>3</v>
      </c>
      <c r="AU54" s="240" t="str">
        <f>IF(AU52="","",VLOOKUP(AU52,'【記載例】シフト記号表（勤務時間帯）'!$C$6:$U$35,19,FALSE))</f>
        <v/>
      </c>
      <c r="AV54" s="241" t="str">
        <f>IF(AV52="","",VLOOKUP(AV52,'【記載例】シフト記号表（勤務時間帯）'!$C$6:$U$35,19,FALSE))</f>
        <v/>
      </c>
      <c r="AW54" s="241" t="str">
        <f>IF(AW52="","",VLOOKUP(AW52,'【記載例】シフト記号表（勤務時間帯）'!$C$6:$U$35,19,FALSE))</f>
        <v/>
      </c>
      <c r="AX54" s="339">
        <f>IF($BB$3="４週",SUM(S54:AT54),IF($BB$3="暦月",SUM(S54:AW54),""))</f>
        <v>36</v>
      </c>
      <c r="AY54" s="340"/>
      <c r="AZ54" s="409">
        <f>IF($BB$3="４週",AX54/4,IF($BB$3="暦月",【記載例】地密通所!AX54/(【記載例】地密通所!$BB$8/7),""))</f>
        <v>9</v>
      </c>
      <c r="BA54" s="410"/>
      <c r="BB54" s="326"/>
      <c r="BC54" s="327"/>
      <c r="BD54" s="327"/>
      <c r="BE54" s="327"/>
      <c r="BF54" s="328"/>
    </row>
    <row r="55" spans="2:58" ht="20.25" customHeight="1" x14ac:dyDescent="0.4">
      <c r="B55" s="411">
        <f>B52+1</f>
        <v>12</v>
      </c>
      <c r="C55" s="416"/>
      <c r="D55" s="417"/>
      <c r="E55" s="418"/>
      <c r="F55" s="119"/>
      <c r="G55" s="445"/>
      <c r="H55" s="447"/>
      <c r="I55" s="347"/>
      <c r="J55" s="347"/>
      <c r="K55" s="348"/>
      <c r="L55" s="448"/>
      <c r="M55" s="449"/>
      <c r="N55" s="449"/>
      <c r="O55" s="450"/>
      <c r="P55" s="454" t="s">
        <v>49</v>
      </c>
      <c r="Q55" s="455"/>
      <c r="R55" s="456"/>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412"/>
      <c r="AY55" s="413"/>
      <c r="AZ55" s="414"/>
      <c r="BA55" s="415"/>
      <c r="BB55" s="468"/>
      <c r="BC55" s="449"/>
      <c r="BD55" s="449"/>
      <c r="BE55" s="449"/>
      <c r="BF55" s="450"/>
    </row>
    <row r="56" spans="2:58" ht="20.25" customHeight="1" x14ac:dyDescent="0.4">
      <c r="B56" s="411"/>
      <c r="C56" s="419"/>
      <c r="D56" s="420"/>
      <c r="E56" s="421"/>
      <c r="F56" s="92"/>
      <c r="G56" s="342"/>
      <c r="H56" s="346"/>
      <c r="I56" s="347"/>
      <c r="J56" s="347"/>
      <c r="K56" s="348"/>
      <c r="L56" s="403"/>
      <c r="M56" s="404"/>
      <c r="N56" s="404"/>
      <c r="O56" s="405"/>
      <c r="P56" s="329" t="s">
        <v>15</v>
      </c>
      <c r="Q56" s="330"/>
      <c r="R56" s="331"/>
      <c r="S56" s="237" t="str">
        <f>IF(S55="","",VLOOKUP(S55,'【記載例】シフト記号表（勤務時間帯）'!$C$6:$K$35,9,FALSE))</f>
        <v/>
      </c>
      <c r="T56" s="238" t="str">
        <f>IF(T55="","",VLOOKUP(T55,'【記載例】シフト記号表（勤務時間帯）'!$C$6:$K$35,9,FALSE))</f>
        <v/>
      </c>
      <c r="U56" s="238" t="str">
        <f>IF(U55="","",VLOOKUP(U55,'【記載例】シフト記号表（勤務時間帯）'!$C$6:$K$35,9,FALSE))</f>
        <v/>
      </c>
      <c r="V56" s="238" t="str">
        <f>IF(V55="","",VLOOKUP(V55,'【記載例】シフト記号表（勤務時間帯）'!$C$6:$K$35,9,FALSE))</f>
        <v/>
      </c>
      <c r="W56" s="238" t="str">
        <f>IF(W55="","",VLOOKUP(W55,'【記載例】シフト記号表（勤務時間帯）'!$C$6:$K$35,9,FALSE))</f>
        <v/>
      </c>
      <c r="X56" s="238" t="str">
        <f>IF(X55="","",VLOOKUP(X55,'【記載例】シフト記号表（勤務時間帯）'!$C$6:$K$35,9,FALSE))</f>
        <v/>
      </c>
      <c r="Y56" s="239" t="str">
        <f>IF(Y55="","",VLOOKUP(Y55,'【記載例】シフト記号表（勤務時間帯）'!$C$6:$K$35,9,FALSE))</f>
        <v/>
      </c>
      <c r="Z56" s="237" t="str">
        <f>IF(Z55="","",VLOOKUP(Z55,'【記載例】シフト記号表（勤務時間帯）'!$C$6:$K$35,9,FALSE))</f>
        <v/>
      </c>
      <c r="AA56" s="238" t="str">
        <f>IF(AA55="","",VLOOKUP(AA55,'【記載例】シフト記号表（勤務時間帯）'!$C$6:$K$35,9,FALSE))</f>
        <v/>
      </c>
      <c r="AB56" s="238" t="str">
        <f>IF(AB55="","",VLOOKUP(AB55,'【記載例】シフト記号表（勤務時間帯）'!$C$6:$K$35,9,FALSE))</f>
        <v/>
      </c>
      <c r="AC56" s="238" t="str">
        <f>IF(AC55="","",VLOOKUP(AC55,'【記載例】シフト記号表（勤務時間帯）'!$C$6:$K$35,9,FALSE))</f>
        <v/>
      </c>
      <c r="AD56" s="238" t="str">
        <f>IF(AD55="","",VLOOKUP(AD55,'【記載例】シフト記号表（勤務時間帯）'!$C$6:$K$35,9,FALSE))</f>
        <v/>
      </c>
      <c r="AE56" s="238" t="str">
        <f>IF(AE55="","",VLOOKUP(AE55,'【記載例】シフト記号表（勤務時間帯）'!$C$6:$K$35,9,FALSE))</f>
        <v/>
      </c>
      <c r="AF56" s="239" t="str">
        <f>IF(AF55="","",VLOOKUP(AF55,'【記載例】シフト記号表（勤務時間帯）'!$C$6:$K$35,9,FALSE))</f>
        <v/>
      </c>
      <c r="AG56" s="237" t="str">
        <f>IF(AG55="","",VLOOKUP(AG55,'【記載例】シフト記号表（勤務時間帯）'!$C$6:$K$35,9,FALSE))</f>
        <v/>
      </c>
      <c r="AH56" s="238" t="str">
        <f>IF(AH55="","",VLOOKUP(AH55,'【記載例】シフト記号表（勤務時間帯）'!$C$6:$K$35,9,FALSE))</f>
        <v/>
      </c>
      <c r="AI56" s="238" t="str">
        <f>IF(AI55="","",VLOOKUP(AI55,'【記載例】シフト記号表（勤務時間帯）'!$C$6:$K$35,9,FALSE))</f>
        <v/>
      </c>
      <c r="AJ56" s="238" t="str">
        <f>IF(AJ55="","",VLOOKUP(AJ55,'【記載例】シフト記号表（勤務時間帯）'!$C$6:$K$35,9,FALSE))</f>
        <v/>
      </c>
      <c r="AK56" s="238" t="str">
        <f>IF(AK55="","",VLOOKUP(AK55,'【記載例】シフト記号表（勤務時間帯）'!$C$6:$K$35,9,FALSE))</f>
        <v/>
      </c>
      <c r="AL56" s="238" t="str">
        <f>IF(AL55="","",VLOOKUP(AL55,'【記載例】シフト記号表（勤務時間帯）'!$C$6:$K$35,9,FALSE))</f>
        <v/>
      </c>
      <c r="AM56" s="239" t="str">
        <f>IF(AM55="","",VLOOKUP(AM55,'【記載例】シフト記号表（勤務時間帯）'!$C$6:$K$35,9,FALSE))</f>
        <v/>
      </c>
      <c r="AN56" s="237" t="str">
        <f>IF(AN55="","",VLOOKUP(AN55,'【記載例】シフト記号表（勤務時間帯）'!$C$6:$K$35,9,FALSE))</f>
        <v/>
      </c>
      <c r="AO56" s="238" t="str">
        <f>IF(AO55="","",VLOOKUP(AO55,'【記載例】シフト記号表（勤務時間帯）'!$C$6:$K$35,9,FALSE))</f>
        <v/>
      </c>
      <c r="AP56" s="238" t="str">
        <f>IF(AP55="","",VLOOKUP(AP55,'【記載例】シフト記号表（勤務時間帯）'!$C$6:$K$35,9,FALSE))</f>
        <v/>
      </c>
      <c r="AQ56" s="238" t="str">
        <f>IF(AQ55="","",VLOOKUP(AQ55,'【記載例】シフト記号表（勤務時間帯）'!$C$6:$K$35,9,FALSE))</f>
        <v/>
      </c>
      <c r="AR56" s="238" t="str">
        <f>IF(AR55="","",VLOOKUP(AR55,'【記載例】シフト記号表（勤務時間帯）'!$C$6:$K$35,9,FALSE))</f>
        <v/>
      </c>
      <c r="AS56" s="238" t="str">
        <f>IF(AS55="","",VLOOKUP(AS55,'【記載例】シフト記号表（勤務時間帯）'!$C$6:$K$35,9,FALSE))</f>
        <v/>
      </c>
      <c r="AT56" s="239" t="str">
        <f>IF(AT55="","",VLOOKUP(AT55,'【記載例】シフト記号表（勤務時間帯）'!$C$6:$K$35,9,FALSE))</f>
        <v/>
      </c>
      <c r="AU56" s="237" t="str">
        <f>IF(AU55="","",VLOOKUP(AU55,'【記載例】シフト記号表（勤務時間帯）'!$C$6:$K$35,9,FALSE))</f>
        <v/>
      </c>
      <c r="AV56" s="238" t="str">
        <f>IF(AV55="","",VLOOKUP(AV55,'【記載例】シフト記号表（勤務時間帯）'!$C$6:$K$35,9,FALSE))</f>
        <v/>
      </c>
      <c r="AW56" s="238" t="str">
        <f>IF(AW55="","",VLOOKUP(AW55,'【記載例】シフト記号表（勤務時間帯）'!$C$6:$K$35,9,FALSE))</f>
        <v/>
      </c>
      <c r="AX56" s="332">
        <f>IF($BB$3="４週",SUM(S56:AT56),IF($BB$3="暦月",SUM(S56:AW56),""))</f>
        <v>0</v>
      </c>
      <c r="AY56" s="333"/>
      <c r="AZ56" s="334">
        <f>IF($BB$3="４週",AX56/4,IF($BB$3="暦月",【記載例】地密通所!AX56/(【記載例】地密通所!$BB$8/7),""))</f>
        <v>0</v>
      </c>
      <c r="BA56" s="335"/>
      <c r="BB56" s="469"/>
      <c r="BC56" s="404"/>
      <c r="BD56" s="404"/>
      <c r="BE56" s="404"/>
      <c r="BF56" s="405"/>
    </row>
    <row r="57" spans="2:58" ht="20.25" customHeight="1" x14ac:dyDescent="0.4">
      <c r="B57" s="411"/>
      <c r="C57" s="422"/>
      <c r="D57" s="423"/>
      <c r="E57" s="424"/>
      <c r="F57" s="92">
        <f>C55</f>
        <v>0</v>
      </c>
      <c r="G57" s="446"/>
      <c r="H57" s="346"/>
      <c r="I57" s="347"/>
      <c r="J57" s="347"/>
      <c r="K57" s="348"/>
      <c r="L57" s="451"/>
      <c r="M57" s="452"/>
      <c r="N57" s="452"/>
      <c r="O57" s="453"/>
      <c r="P57" s="336" t="s">
        <v>50</v>
      </c>
      <c r="Q57" s="337"/>
      <c r="R57" s="338"/>
      <c r="S57" s="240" t="str">
        <f>IF(S55="","",VLOOKUP(S55,'【記載例】シフト記号表（勤務時間帯）'!$C$6:$U$35,19,FALSE))</f>
        <v/>
      </c>
      <c r="T57" s="241" t="str">
        <f>IF(T55="","",VLOOKUP(T55,'【記載例】シフト記号表（勤務時間帯）'!$C$6:$U$35,19,FALSE))</f>
        <v/>
      </c>
      <c r="U57" s="241" t="str">
        <f>IF(U55="","",VLOOKUP(U55,'【記載例】シフト記号表（勤務時間帯）'!$C$6:$U$35,19,FALSE))</f>
        <v/>
      </c>
      <c r="V57" s="241" t="str">
        <f>IF(V55="","",VLOOKUP(V55,'【記載例】シフト記号表（勤務時間帯）'!$C$6:$U$35,19,FALSE))</f>
        <v/>
      </c>
      <c r="W57" s="241" t="str">
        <f>IF(W55="","",VLOOKUP(W55,'【記載例】シフト記号表（勤務時間帯）'!$C$6:$U$35,19,FALSE))</f>
        <v/>
      </c>
      <c r="X57" s="241" t="str">
        <f>IF(X55="","",VLOOKUP(X55,'【記載例】シフト記号表（勤務時間帯）'!$C$6:$U$35,19,FALSE))</f>
        <v/>
      </c>
      <c r="Y57" s="242" t="str">
        <f>IF(Y55="","",VLOOKUP(Y55,'【記載例】シフト記号表（勤務時間帯）'!$C$6:$U$35,19,FALSE))</f>
        <v/>
      </c>
      <c r="Z57" s="240" t="str">
        <f>IF(Z55="","",VLOOKUP(Z55,'【記載例】シフト記号表（勤務時間帯）'!$C$6:$U$35,19,FALSE))</f>
        <v/>
      </c>
      <c r="AA57" s="241" t="str">
        <f>IF(AA55="","",VLOOKUP(AA55,'【記載例】シフト記号表（勤務時間帯）'!$C$6:$U$35,19,FALSE))</f>
        <v/>
      </c>
      <c r="AB57" s="241" t="str">
        <f>IF(AB55="","",VLOOKUP(AB55,'【記載例】シフト記号表（勤務時間帯）'!$C$6:$U$35,19,FALSE))</f>
        <v/>
      </c>
      <c r="AC57" s="241" t="str">
        <f>IF(AC55="","",VLOOKUP(AC55,'【記載例】シフト記号表（勤務時間帯）'!$C$6:$U$35,19,FALSE))</f>
        <v/>
      </c>
      <c r="AD57" s="241" t="str">
        <f>IF(AD55="","",VLOOKUP(AD55,'【記載例】シフト記号表（勤務時間帯）'!$C$6:$U$35,19,FALSE))</f>
        <v/>
      </c>
      <c r="AE57" s="241" t="str">
        <f>IF(AE55="","",VLOOKUP(AE55,'【記載例】シフト記号表（勤務時間帯）'!$C$6:$U$35,19,FALSE))</f>
        <v/>
      </c>
      <c r="AF57" s="242" t="str">
        <f>IF(AF55="","",VLOOKUP(AF55,'【記載例】シフト記号表（勤務時間帯）'!$C$6:$U$35,19,FALSE))</f>
        <v/>
      </c>
      <c r="AG57" s="240" t="str">
        <f>IF(AG55="","",VLOOKUP(AG55,'【記載例】シフト記号表（勤務時間帯）'!$C$6:$U$35,19,FALSE))</f>
        <v/>
      </c>
      <c r="AH57" s="241" t="str">
        <f>IF(AH55="","",VLOOKUP(AH55,'【記載例】シフト記号表（勤務時間帯）'!$C$6:$U$35,19,FALSE))</f>
        <v/>
      </c>
      <c r="AI57" s="241" t="str">
        <f>IF(AI55="","",VLOOKUP(AI55,'【記載例】シフト記号表（勤務時間帯）'!$C$6:$U$35,19,FALSE))</f>
        <v/>
      </c>
      <c r="AJ57" s="241" t="str">
        <f>IF(AJ55="","",VLOOKUP(AJ55,'【記載例】シフト記号表（勤務時間帯）'!$C$6:$U$35,19,FALSE))</f>
        <v/>
      </c>
      <c r="AK57" s="241" t="str">
        <f>IF(AK55="","",VLOOKUP(AK55,'【記載例】シフト記号表（勤務時間帯）'!$C$6:$U$35,19,FALSE))</f>
        <v/>
      </c>
      <c r="AL57" s="241" t="str">
        <f>IF(AL55="","",VLOOKUP(AL55,'【記載例】シフト記号表（勤務時間帯）'!$C$6:$U$35,19,FALSE))</f>
        <v/>
      </c>
      <c r="AM57" s="242" t="str">
        <f>IF(AM55="","",VLOOKUP(AM55,'【記載例】シフト記号表（勤務時間帯）'!$C$6:$U$35,19,FALSE))</f>
        <v/>
      </c>
      <c r="AN57" s="240" t="str">
        <f>IF(AN55="","",VLOOKUP(AN55,'【記載例】シフト記号表（勤務時間帯）'!$C$6:$U$35,19,FALSE))</f>
        <v/>
      </c>
      <c r="AO57" s="241" t="str">
        <f>IF(AO55="","",VLOOKUP(AO55,'【記載例】シフト記号表（勤務時間帯）'!$C$6:$U$35,19,FALSE))</f>
        <v/>
      </c>
      <c r="AP57" s="241" t="str">
        <f>IF(AP55="","",VLOOKUP(AP55,'【記載例】シフト記号表（勤務時間帯）'!$C$6:$U$35,19,FALSE))</f>
        <v/>
      </c>
      <c r="AQ57" s="241" t="str">
        <f>IF(AQ55="","",VLOOKUP(AQ55,'【記載例】シフト記号表（勤務時間帯）'!$C$6:$U$35,19,FALSE))</f>
        <v/>
      </c>
      <c r="AR57" s="241" t="str">
        <f>IF(AR55="","",VLOOKUP(AR55,'【記載例】シフト記号表（勤務時間帯）'!$C$6:$U$35,19,FALSE))</f>
        <v/>
      </c>
      <c r="AS57" s="241" t="str">
        <f>IF(AS55="","",VLOOKUP(AS55,'【記載例】シフト記号表（勤務時間帯）'!$C$6:$U$35,19,FALSE))</f>
        <v/>
      </c>
      <c r="AT57" s="242" t="str">
        <f>IF(AT55="","",VLOOKUP(AT55,'【記載例】シフト記号表（勤務時間帯）'!$C$6:$U$35,19,FALSE))</f>
        <v/>
      </c>
      <c r="AU57" s="240" t="str">
        <f>IF(AU55="","",VLOOKUP(AU55,'【記載例】シフト記号表（勤務時間帯）'!$C$6:$U$35,19,FALSE))</f>
        <v/>
      </c>
      <c r="AV57" s="241" t="str">
        <f>IF(AV55="","",VLOOKUP(AV55,'【記載例】シフト記号表（勤務時間帯）'!$C$6:$U$35,19,FALSE))</f>
        <v/>
      </c>
      <c r="AW57" s="241" t="str">
        <f>IF(AW55="","",VLOOKUP(AW55,'【記載例】シフト記号表（勤務時間帯）'!$C$6:$U$35,19,FALSE))</f>
        <v/>
      </c>
      <c r="AX57" s="339">
        <f>IF($BB$3="４週",SUM(S57:AT57),IF($BB$3="暦月",SUM(S57:AW57),""))</f>
        <v>0</v>
      </c>
      <c r="AY57" s="340"/>
      <c r="AZ57" s="409">
        <f>IF($BB$3="４週",AX57/4,IF($BB$3="暦月",【記載例】地密通所!AX57/(【記載例】地密通所!$BB$8/7),""))</f>
        <v>0</v>
      </c>
      <c r="BA57" s="410"/>
      <c r="BB57" s="470"/>
      <c r="BC57" s="452"/>
      <c r="BD57" s="452"/>
      <c r="BE57" s="452"/>
      <c r="BF57" s="453"/>
    </row>
    <row r="58" spans="2:58" ht="20.25" customHeight="1" x14ac:dyDescent="0.4">
      <c r="B58" s="411">
        <f>B55+1</f>
        <v>13</v>
      </c>
      <c r="C58" s="416"/>
      <c r="D58" s="417"/>
      <c r="E58" s="418"/>
      <c r="F58" s="119"/>
      <c r="G58" s="445"/>
      <c r="H58" s="447"/>
      <c r="I58" s="347"/>
      <c r="J58" s="347"/>
      <c r="K58" s="348"/>
      <c r="L58" s="448"/>
      <c r="M58" s="449"/>
      <c r="N58" s="449"/>
      <c r="O58" s="450"/>
      <c r="P58" s="454" t="s">
        <v>49</v>
      </c>
      <c r="Q58" s="455"/>
      <c r="R58" s="456"/>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412"/>
      <c r="AY58" s="413"/>
      <c r="AZ58" s="414"/>
      <c r="BA58" s="415"/>
      <c r="BB58" s="468"/>
      <c r="BC58" s="449"/>
      <c r="BD58" s="449"/>
      <c r="BE58" s="449"/>
      <c r="BF58" s="450"/>
    </row>
    <row r="59" spans="2:58" ht="20.25" customHeight="1" x14ac:dyDescent="0.4">
      <c r="B59" s="411"/>
      <c r="C59" s="419"/>
      <c r="D59" s="420"/>
      <c r="E59" s="421"/>
      <c r="F59" s="92"/>
      <c r="G59" s="342"/>
      <c r="H59" s="346"/>
      <c r="I59" s="347"/>
      <c r="J59" s="347"/>
      <c r="K59" s="348"/>
      <c r="L59" s="403"/>
      <c r="M59" s="404"/>
      <c r="N59" s="404"/>
      <c r="O59" s="405"/>
      <c r="P59" s="329" t="s">
        <v>15</v>
      </c>
      <c r="Q59" s="330"/>
      <c r="R59" s="331"/>
      <c r="S59" s="237" t="str">
        <f>IF(S58="","",VLOOKUP(S58,'【記載例】シフト記号表（勤務時間帯）'!$C$6:$K$35,9,FALSE))</f>
        <v/>
      </c>
      <c r="T59" s="238" t="str">
        <f>IF(T58="","",VLOOKUP(T58,'【記載例】シフト記号表（勤務時間帯）'!$C$6:$K$35,9,FALSE))</f>
        <v/>
      </c>
      <c r="U59" s="238" t="str">
        <f>IF(U58="","",VLOOKUP(U58,'【記載例】シフト記号表（勤務時間帯）'!$C$6:$K$35,9,FALSE))</f>
        <v/>
      </c>
      <c r="V59" s="238" t="str">
        <f>IF(V58="","",VLOOKUP(V58,'【記載例】シフト記号表（勤務時間帯）'!$C$6:$K$35,9,FALSE))</f>
        <v/>
      </c>
      <c r="W59" s="238" t="str">
        <f>IF(W58="","",VLOOKUP(W58,'【記載例】シフト記号表（勤務時間帯）'!$C$6:$K$35,9,FALSE))</f>
        <v/>
      </c>
      <c r="X59" s="238" t="str">
        <f>IF(X58="","",VLOOKUP(X58,'【記載例】シフト記号表（勤務時間帯）'!$C$6:$K$35,9,FALSE))</f>
        <v/>
      </c>
      <c r="Y59" s="239" t="str">
        <f>IF(Y58="","",VLOOKUP(Y58,'【記載例】シフト記号表（勤務時間帯）'!$C$6:$K$35,9,FALSE))</f>
        <v/>
      </c>
      <c r="Z59" s="237" t="str">
        <f>IF(Z58="","",VLOOKUP(Z58,'【記載例】シフト記号表（勤務時間帯）'!$C$6:$K$35,9,FALSE))</f>
        <v/>
      </c>
      <c r="AA59" s="238" t="str">
        <f>IF(AA58="","",VLOOKUP(AA58,'【記載例】シフト記号表（勤務時間帯）'!$C$6:$K$35,9,FALSE))</f>
        <v/>
      </c>
      <c r="AB59" s="238" t="str">
        <f>IF(AB58="","",VLOOKUP(AB58,'【記載例】シフト記号表（勤務時間帯）'!$C$6:$K$35,9,FALSE))</f>
        <v/>
      </c>
      <c r="AC59" s="238" t="str">
        <f>IF(AC58="","",VLOOKUP(AC58,'【記載例】シフト記号表（勤務時間帯）'!$C$6:$K$35,9,FALSE))</f>
        <v/>
      </c>
      <c r="AD59" s="238" t="str">
        <f>IF(AD58="","",VLOOKUP(AD58,'【記載例】シフト記号表（勤務時間帯）'!$C$6:$K$35,9,FALSE))</f>
        <v/>
      </c>
      <c r="AE59" s="238" t="str">
        <f>IF(AE58="","",VLOOKUP(AE58,'【記載例】シフト記号表（勤務時間帯）'!$C$6:$K$35,9,FALSE))</f>
        <v/>
      </c>
      <c r="AF59" s="239" t="str">
        <f>IF(AF58="","",VLOOKUP(AF58,'【記載例】シフト記号表（勤務時間帯）'!$C$6:$K$35,9,FALSE))</f>
        <v/>
      </c>
      <c r="AG59" s="237" t="str">
        <f>IF(AG58="","",VLOOKUP(AG58,'【記載例】シフト記号表（勤務時間帯）'!$C$6:$K$35,9,FALSE))</f>
        <v/>
      </c>
      <c r="AH59" s="238" t="str">
        <f>IF(AH58="","",VLOOKUP(AH58,'【記載例】シフト記号表（勤務時間帯）'!$C$6:$K$35,9,FALSE))</f>
        <v/>
      </c>
      <c r="AI59" s="238" t="str">
        <f>IF(AI58="","",VLOOKUP(AI58,'【記載例】シフト記号表（勤務時間帯）'!$C$6:$K$35,9,FALSE))</f>
        <v/>
      </c>
      <c r="AJ59" s="238" t="str">
        <f>IF(AJ58="","",VLOOKUP(AJ58,'【記載例】シフト記号表（勤務時間帯）'!$C$6:$K$35,9,FALSE))</f>
        <v/>
      </c>
      <c r="AK59" s="238" t="str">
        <f>IF(AK58="","",VLOOKUP(AK58,'【記載例】シフト記号表（勤務時間帯）'!$C$6:$K$35,9,FALSE))</f>
        <v/>
      </c>
      <c r="AL59" s="238" t="str">
        <f>IF(AL58="","",VLOOKUP(AL58,'【記載例】シフト記号表（勤務時間帯）'!$C$6:$K$35,9,FALSE))</f>
        <v/>
      </c>
      <c r="AM59" s="239" t="str">
        <f>IF(AM58="","",VLOOKUP(AM58,'【記載例】シフト記号表（勤務時間帯）'!$C$6:$K$35,9,FALSE))</f>
        <v/>
      </c>
      <c r="AN59" s="237" t="str">
        <f>IF(AN58="","",VLOOKUP(AN58,'【記載例】シフト記号表（勤務時間帯）'!$C$6:$K$35,9,FALSE))</f>
        <v/>
      </c>
      <c r="AO59" s="238" t="str">
        <f>IF(AO58="","",VLOOKUP(AO58,'【記載例】シフト記号表（勤務時間帯）'!$C$6:$K$35,9,FALSE))</f>
        <v/>
      </c>
      <c r="AP59" s="238" t="str">
        <f>IF(AP58="","",VLOOKUP(AP58,'【記載例】シフト記号表（勤務時間帯）'!$C$6:$K$35,9,FALSE))</f>
        <v/>
      </c>
      <c r="AQ59" s="238" t="str">
        <f>IF(AQ58="","",VLOOKUP(AQ58,'【記載例】シフト記号表（勤務時間帯）'!$C$6:$K$35,9,FALSE))</f>
        <v/>
      </c>
      <c r="AR59" s="238" t="str">
        <f>IF(AR58="","",VLOOKUP(AR58,'【記載例】シフト記号表（勤務時間帯）'!$C$6:$K$35,9,FALSE))</f>
        <v/>
      </c>
      <c r="AS59" s="238" t="str">
        <f>IF(AS58="","",VLOOKUP(AS58,'【記載例】シフト記号表（勤務時間帯）'!$C$6:$K$35,9,FALSE))</f>
        <v/>
      </c>
      <c r="AT59" s="239" t="str">
        <f>IF(AT58="","",VLOOKUP(AT58,'【記載例】シフト記号表（勤務時間帯）'!$C$6:$K$35,9,FALSE))</f>
        <v/>
      </c>
      <c r="AU59" s="237" t="str">
        <f>IF(AU58="","",VLOOKUP(AU58,'【記載例】シフト記号表（勤務時間帯）'!$C$6:$K$35,9,FALSE))</f>
        <v/>
      </c>
      <c r="AV59" s="238" t="str">
        <f>IF(AV58="","",VLOOKUP(AV58,'【記載例】シフト記号表（勤務時間帯）'!$C$6:$K$35,9,FALSE))</f>
        <v/>
      </c>
      <c r="AW59" s="238" t="str">
        <f>IF(AW58="","",VLOOKUP(AW58,'【記載例】シフト記号表（勤務時間帯）'!$C$6:$K$35,9,FALSE))</f>
        <v/>
      </c>
      <c r="AX59" s="332">
        <f>IF($BB$3="４週",SUM(S59:AT59),IF($BB$3="暦月",SUM(S59:AW59),""))</f>
        <v>0</v>
      </c>
      <c r="AY59" s="333"/>
      <c r="AZ59" s="334">
        <f>IF($BB$3="４週",AX59/4,IF($BB$3="暦月",【記載例】地密通所!AX59/(【記載例】地密通所!$BB$8/7),""))</f>
        <v>0</v>
      </c>
      <c r="BA59" s="335"/>
      <c r="BB59" s="469"/>
      <c r="BC59" s="404"/>
      <c r="BD59" s="404"/>
      <c r="BE59" s="404"/>
      <c r="BF59" s="405"/>
    </row>
    <row r="60" spans="2:58" ht="20.25" customHeight="1" thickBot="1" x14ac:dyDescent="0.45">
      <c r="B60" s="506"/>
      <c r="C60" s="422"/>
      <c r="D60" s="423"/>
      <c r="E60" s="424"/>
      <c r="F60" s="95">
        <f>C58</f>
        <v>0</v>
      </c>
      <c r="G60" s="507"/>
      <c r="H60" s="508"/>
      <c r="I60" s="509"/>
      <c r="J60" s="509"/>
      <c r="K60" s="510"/>
      <c r="L60" s="511"/>
      <c r="M60" s="472"/>
      <c r="N60" s="472"/>
      <c r="O60" s="473"/>
      <c r="P60" s="474" t="s">
        <v>50</v>
      </c>
      <c r="Q60" s="475"/>
      <c r="R60" s="476"/>
      <c r="S60" s="240" t="str">
        <f>IF(S58="","",VLOOKUP(S58,'【記載例】シフト記号表（勤務時間帯）'!$C$6:$U$35,19,FALSE))</f>
        <v/>
      </c>
      <c r="T60" s="241" t="str">
        <f>IF(T58="","",VLOOKUP(T58,'【記載例】シフト記号表（勤務時間帯）'!$C$6:$U$35,19,FALSE))</f>
        <v/>
      </c>
      <c r="U60" s="241" t="str">
        <f>IF(U58="","",VLOOKUP(U58,'【記載例】シフト記号表（勤務時間帯）'!$C$6:$U$35,19,FALSE))</f>
        <v/>
      </c>
      <c r="V60" s="241" t="str">
        <f>IF(V58="","",VLOOKUP(V58,'【記載例】シフト記号表（勤務時間帯）'!$C$6:$U$35,19,FALSE))</f>
        <v/>
      </c>
      <c r="W60" s="241" t="str">
        <f>IF(W58="","",VLOOKUP(W58,'【記載例】シフト記号表（勤務時間帯）'!$C$6:$U$35,19,FALSE))</f>
        <v/>
      </c>
      <c r="X60" s="241" t="str">
        <f>IF(X58="","",VLOOKUP(X58,'【記載例】シフト記号表（勤務時間帯）'!$C$6:$U$35,19,FALSE))</f>
        <v/>
      </c>
      <c r="Y60" s="242" t="str">
        <f>IF(Y58="","",VLOOKUP(Y58,'【記載例】シフト記号表（勤務時間帯）'!$C$6:$U$35,19,FALSE))</f>
        <v/>
      </c>
      <c r="Z60" s="240" t="str">
        <f>IF(Z58="","",VLOOKUP(Z58,'【記載例】シフト記号表（勤務時間帯）'!$C$6:$U$35,19,FALSE))</f>
        <v/>
      </c>
      <c r="AA60" s="241" t="str">
        <f>IF(AA58="","",VLOOKUP(AA58,'【記載例】シフト記号表（勤務時間帯）'!$C$6:$U$35,19,FALSE))</f>
        <v/>
      </c>
      <c r="AB60" s="241" t="str">
        <f>IF(AB58="","",VLOOKUP(AB58,'【記載例】シフト記号表（勤務時間帯）'!$C$6:$U$35,19,FALSE))</f>
        <v/>
      </c>
      <c r="AC60" s="241" t="str">
        <f>IF(AC58="","",VLOOKUP(AC58,'【記載例】シフト記号表（勤務時間帯）'!$C$6:$U$35,19,FALSE))</f>
        <v/>
      </c>
      <c r="AD60" s="241" t="str">
        <f>IF(AD58="","",VLOOKUP(AD58,'【記載例】シフト記号表（勤務時間帯）'!$C$6:$U$35,19,FALSE))</f>
        <v/>
      </c>
      <c r="AE60" s="241" t="str">
        <f>IF(AE58="","",VLOOKUP(AE58,'【記載例】シフト記号表（勤務時間帯）'!$C$6:$U$35,19,FALSE))</f>
        <v/>
      </c>
      <c r="AF60" s="242" t="str">
        <f>IF(AF58="","",VLOOKUP(AF58,'【記載例】シフト記号表（勤務時間帯）'!$C$6:$U$35,19,FALSE))</f>
        <v/>
      </c>
      <c r="AG60" s="240" t="str">
        <f>IF(AG58="","",VLOOKUP(AG58,'【記載例】シフト記号表（勤務時間帯）'!$C$6:$U$35,19,FALSE))</f>
        <v/>
      </c>
      <c r="AH60" s="241" t="str">
        <f>IF(AH58="","",VLOOKUP(AH58,'【記載例】シフト記号表（勤務時間帯）'!$C$6:$U$35,19,FALSE))</f>
        <v/>
      </c>
      <c r="AI60" s="241" t="str">
        <f>IF(AI58="","",VLOOKUP(AI58,'【記載例】シフト記号表（勤務時間帯）'!$C$6:$U$35,19,FALSE))</f>
        <v/>
      </c>
      <c r="AJ60" s="241" t="str">
        <f>IF(AJ58="","",VLOOKUP(AJ58,'【記載例】シフト記号表（勤務時間帯）'!$C$6:$U$35,19,FALSE))</f>
        <v/>
      </c>
      <c r="AK60" s="241" t="str">
        <f>IF(AK58="","",VLOOKUP(AK58,'【記載例】シフト記号表（勤務時間帯）'!$C$6:$U$35,19,FALSE))</f>
        <v/>
      </c>
      <c r="AL60" s="241" t="str">
        <f>IF(AL58="","",VLOOKUP(AL58,'【記載例】シフト記号表（勤務時間帯）'!$C$6:$U$35,19,FALSE))</f>
        <v/>
      </c>
      <c r="AM60" s="242" t="str">
        <f>IF(AM58="","",VLOOKUP(AM58,'【記載例】シフト記号表（勤務時間帯）'!$C$6:$U$35,19,FALSE))</f>
        <v/>
      </c>
      <c r="AN60" s="240" t="str">
        <f>IF(AN58="","",VLOOKUP(AN58,'【記載例】シフト記号表（勤務時間帯）'!$C$6:$U$35,19,FALSE))</f>
        <v/>
      </c>
      <c r="AO60" s="241" t="str">
        <f>IF(AO58="","",VLOOKUP(AO58,'【記載例】シフト記号表（勤務時間帯）'!$C$6:$U$35,19,FALSE))</f>
        <v/>
      </c>
      <c r="AP60" s="241" t="str">
        <f>IF(AP58="","",VLOOKUP(AP58,'【記載例】シフト記号表（勤務時間帯）'!$C$6:$U$35,19,FALSE))</f>
        <v/>
      </c>
      <c r="AQ60" s="241" t="str">
        <f>IF(AQ58="","",VLOOKUP(AQ58,'【記載例】シフト記号表（勤務時間帯）'!$C$6:$U$35,19,FALSE))</f>
        <v/>
      </c>
      <c r="AR60" s="241" t="str">
        <f>IF(AR58="","",VLOOKUP(AR58,'【記載例】シフト記号表（勤務時間帯）'!$C$6:$U$35,19,FALSE))</f>
        <v/>
      </c>
      <c r="AS60" s="241" t="str">
        <f>IF(AS58="","",VLOOKUP(AS58,'【記載例】シフト記号表（勤務時間帯）'!$C$6:$U$35,19,FALSE))</f>
        <v/>
      </c>
      <c r="AT60" s="242" t="str">
        <f>IF(AT58="","",VLOOKUP(AT58,'【記載例】シフト記号表（勤務時間帯）'!$C$6:$U$35,19,FALSE))</f>
        <v/>
      </c>
      <c r="AU60" s="240" t="str">
        <f>IF(AU58="","",VLOOKUP(AU58,'【記載例】シフト記号表（勤務時間帯）'!$C$6:$U$35,19,FALSE))</f>
        <v/>
      </c>
      <c r="AV60" s="241" t="str">
        <f>IF(AV58="","",VLOOKUP(AV58,'【記載例】シフト記号表（勤務時間帯）'!$C$6:$U$35,19,FALSE))</f>
        <v/>
      </c>
      <c r="AW60" s="241" t="str">
        <f>IF(AW58="","",VLOOKUP(AW58,'【記載例】シフト記号表（勤務時間帯）'!$C$6:$U$35,19,FALSE))</f>
        <v/>
      </c>
      <c r="AX60" s="339">
        <f>IF($BB$3="４週",SUM(S60:AT60),IF($BB$3="暦月",SUM(S60:AW60),""))</f>
        <v>0</v>
      </c>
      <c r="AY60" s="340"/>
      <c r="AZ60" s="409">
        <f>IF($BB$3="４週",AX60/4,IF($BB$3="暦月",【記載例】地密通所!AX60/(【記載例】地密通所!$BB$8/7),""))</f>
        <v>0</v>
      </c>
      <c r="BA60" s="410"/>
      <c r="BB60" s="471"/>
      <c r="BC60" s="472"/>
      <c r="BD60" s="472"/>
      <c r="BE60" s="472"/>
      <c r="BF60" s="473"/>
    </row>
    <row r="61" spans="2:58" s="192" customFormat="1" ht="6" customHeight="1" thickBot="1" x14ac:dyDescent="0.45">
      <c r="B61" s="185"/>
      <c r="C61" s="186"/>
      <c r="D61" s="186"/>
      <c r="E61" s="186"/>
      <c r="F61" s="187"/>
      <c r="G61" s="187"/>
      <c r="H61" s="188"/>
      <c r="I61" s="188"/>
      <c r="J61" s="188"/>
      <c r="K61" s="188"/>
      <c r="L61" s="187"/>
      <c r="M61" s="187"/>
      <c r="N61" s="187"/>
      <c r="O61" s="187"/>
      <c r="P61" s="189"/>
      <c r="Q61" s="189"/>
      <c r="R61" s="189"/>
      <c r="S61" s="188"/>
      <c r="T61" s="188"/>
      <c r="U61" s="188"/>
      <c r="V61" s="188"/>
      <c r="W61" s="188"/>
      <c r="X61" s="188"/>
      <c r="Y61" s="188"/>
      <c r="Z61" s="188"/>
      <c r="AA61" s="188"/>
      <c r="AB61" s="188"/>
      <c r="AC61" s="188"/>
      <c r="AD61" s="188"/>
      <c r="AE61" s="188"/>
      <c r="AF61" s="188"/>
      <c r="AG61" s="188"/>
      <c r="AH61" s="188"/>
      <c r="AI61" s="188"/>
      <c r="AJ61" s="188"/>
      <c r="AK61" s="188"/>
      <c r="AL61" s="188"/>
      <c r="AM61" s="188"/>
      <c r="AN61" s="188"/>
      <c r="AO61" s="188"/>
      <c r="AP61" s="188"/>
      <c r="AQ61" s="188"/>
      <c r="AR61" s="188"/>
      <c r="AS61" s="188"/>
      <c r="AT61" s="188"/>
      <c r="AU61" s="188"/>
      <c r="AV61" s="188"/>
      <c r="AW61" s="188"/>
      <c r="AX61" s="190"/>
      <c r="AY61" s="190"/>
      <c r="AZ61" s="190"/>
      <c r="BA61" s="190"/>
      <c r="BB61" s="187"/>
      <c r="BC61" s="187"/>
      <c r="BD61" s="187"/>
      <c r="BE61" s="187"/>
      <c r="BF61" s="191"/>
    </row>
    <row r="62" spans="2:58" ht="20.100000000000001" customHeight="1" x14ac:dyDescent="0.4">
      <c r="B62" s="286"/>
      <c r="C62" s="287"/>
      <c r="D62" s="287"/>
      <c r="E62" s="287"/>
      <c r="F62" s="193"/>
      <c r="G62" s="460" t="s">
        <v>192</v>
      </c>
      <c r="H62" s="460"/>
      <c r="I62" s="460"/>
      <c r="J62" s="460"/>
      <c r="K62" s="461"/>
      <c r="L62" s="281"/>
      <c r="M62" s="477" t="s">
        <v>60</v>
      </c>
      <c r="N62" s="478"/>
      <c r="O62" s="478"/>
      <c r="P62" s="478"/>
      <c r="Q62" s="478"/>
      <c r="R62" s="479"/>
      <c r="S62" s="282">
        <f t="shared" ref="S62:AH64" si="1">IF(SUMIF($F$22:$F$60, $M62, S$22:S$60)=0,"",SUMIF($F$22:$F$60, $M62, S$22:S$60))</f>
        <v>7</v>
      </c>
      <c r="T62" s="283">
        <f t="shared" si="1"/>
        <v>7</v>
      </c>
      <c r="U62" s="283">
        <f t="shared" si="1"/>
        <v>7</v>
      </c>
      <c r="V62" s="283">
        <f t="shared" si="1"/>
        <v>7</v>
      </c>
      <c r="W62" s="283">
        <f t="shared" si="1"/>
        <v>7</v>
      </c>
      <c r="X62" s="283">
        <f t="shared" si="1"/>
        <v>7</v>
      </c>
      <c r="Y62" s="284">
        <f t="shared" si="1"/>
        <v>7</v>
      </c>
      <c r="Z62" s="282">
        <f t="shared" si="1"/>
        <v>7</v>
      </c>
      <c r="AA62" s="283">
        <f t="shared" si="1"/>
        <v>7</v>
      </c>
      <c r="AB62" s="283">
        <f t="shared" si="1"/>
        <v>7</v>
      </c>
      <c r="AC62" s="283">
        <f t="shared" si="1"/>
        <v>7</v>
      </c>
      <c r="AD62" s="283">
        <f t="shared" si="1"/>
        <v>7</v>
      </c>
      <c r="AE62" s="283">
        <f t="shared" si="1"/>
        <v>7</v>
      </c>
      <c r="AF62" s="284">
        <f t="shared" si="1"/>
        <v>7</v>
      </c>
      <c r="AG62" s="282">
        <f t="shared" si="1"/>
        <v>7</v>
      </c>
      <c r="AH62" s="283">
        <f t="shared" si="1"/>
        <v>7</v>
      </c>
      <c r="AI62" s="283">
        <f t="shared" ref="AI62:AW64" si="2">IF(SUMIF($F$22:$F$60, $M62, AI$22:AI$60)=0,"",SUMIF($F$22:$F$60, $M62, AI$22:AI$60))</f>
        <v>7</v>
      </c>
      <c r="AJ62" s="283">
        <f t="shared" si="2"/>
        <v>7</v>
      </c>
      <c r="AK62" s="283">
        <f t="shared" si="2"/>
        <v>7</v>
      </c>
      <c r="AL62" s="283">
        <f t="shared" si="2"/>
        <v>7</v>
      </c>
      <c r="AM62" s="284">
        <f t="shared" si="2"/>
        <v>7</v>
      </c>
      <c r="AN62" s="282">
        <f t="shared" si="2"/>
        <v>7</v>
      </c>
      <c r="AO62" s="283">
        <f t="shared" si="2"/>
        <v>7</v>
      </c>
      <c r="AP62" s="283">
        <f t="shared" si="2"/>
        <v>7</v>
      </c>
      <c r="AQ62" s="283">
        <f t="shared" si="2"/>
        <v>7</v>
      </c>
      <c r="AR62" s="283">
        <f t="shared" si="2"/>
        <v>7</v>
      </c>
      <c r="AS62" s="283">
        <f t="shared" si="2"/>
        <v>7</v>
      </c>
      <c r="AT62" s="284">
        <f t="shared" si="2"/>
        <v>7</v>
      </c>
      <c r="AU62" s="282" t="str">
        <f t="shared" si="2"/>
        <v/>
      </c>
      <c r="AV62" s="283" t="str">
        <f t="shared" si="2"/>
        <v/>
      </c>
      <c r="AW62" s="283" t="str">
        <f t="shared" si="2"/>
        <v/>
      </c>
      <c r="AX62" s="495">
        <f>IF(SUMIF($F$22:$F$60, $M62, AX$22:AX$60)=0,"",SUMIF($F$22:$F$60, $M62, AX$22:AX$60))</f>
        <v>196</v>
      </c>
      <c r="AY62" s="496"/>
      <c r="AZ62" s="466">
        <f>IF(AX62="","",IF($BB$3="４週",AX62/4,IF($BB$3="暦月",AX62/($BB$8/7),"")))</f>
        <v>49</v>
      </c>
      <c r="BA62" s="467"/>
      <c r="BB62" s="480"/>
      <c r="BC62" s="481"/>
      <c r="BD62" s="481"/>
      <c r="BE62" s="481"/>
      <c r="BF62" s="482"/>
    </row>
    <row r="63" spans="2:58" ht="20.100000000000001" customHeight="1" x14ac:dyDescent="0.4">
      <c r="B63" s="288"/>
      <c r="C63" s="208"/>
      <c r="D63" s="208"/>
      <c r="E63" s="208"/>
      <c r="F63" s="195"/>
      <c r="G63" s="462"/>
      <c r="H63" s="462"/>
      <c r="I63" s="462"/>
      <c r="J63" s="462"/>
      <c r="K63" s="463"/>
      <c r="L63" s="285"/>
      <c r="M63" s="457" t="s">
        <v>5</v>
      </c>
      <c r="N63" s="458"/>
      <c r="O63" s="458"/>
      <c r="P63" s="458"/>
      <c r="Q63" s="458"/>
      <c r="R63" s="459"/>
      <c r="S63" s="282">
        <f t="shared" si="1"/>
        <v>4</v>
      </c>
      <c r="T63" s="283">
        <f t="shared" si="1"/>
        <v>4</v>
      </c>
      <c r="U63" s="283">
        <f t="shared" si="1"/>
        <v>4</v>
      </c>
      <c r="V63" s="283">
        <f t="shared" si="1"/>
        <v>4</v>
      </c>
      <c r="W63" s="283">
        <f t="shared" si="1"/>
        <v>4</v>
      </c>
      <c r="X63" s="283">
        <f t="shared" si="1"/>
        <v>4</v>
      </c>
      <c r="Y63" s="284">
        <f t="shared" si="1"/>
        <v>4</v>
      </c>
      <c r="Z63" s="282">
        <f t="shared" si="1"/>
        <v>4</v>
      </c>
      <c r="AA63" s="283">
        <f t="shared" si="1"/>
        <v>4</v>
      </c>
      <c r="AB63" s="283">
        <f t="shared" si="1"/>
        <v>4</v>
      </c>
      <c r="AC63" s="283">
        <f t="shared" si="1"/>
        <v>4</v>
      </c>
      <c r="AD63" s="283">
        <f t="shared" si="1"/>
        <v>4</v>
      </c>
      <c r="AE63" s="283">
        <f t="shared" si="1"/>
        <v>4</v>
      </c>
      <c r="AF63" s="284">
        <f t="shared" si="1"/>
        <v>4</v>
      </c>
      <c r="AG63" s="282">
        <f t="shared" si="1"/>
        <v>4</v>
      </c>
      <c r="AH63" s="283">
        <f t="shared" si="1"/>
        <v>4</v>
      </c>
      <c r="AI63" s="283">
        <f t="shared" si="2"/>
        <v>4</v>
      </c>
      <c r="AJ63" s="283">
        <f t="shared" si="2"/>
        <v>4</v>
      </c>
      <c r="AK63" s="283">
        <f t="shared" si="2"/>
        <v>4</v>
      </c>
      <c r="AL63" s="283">
        <f t="shared" si="2"/>
        <v>4</v>
      </c>
      <c r="AM63" s="284">
        <f t="shared" si="2"/>
        <v>4</v>
      </c>
      <c r="AN63" s="282">
        <f t="shared" si="2"/>
        <v>4</v>
      </c>
      <c r="AO63" s="283">
        <f t="shared" si="2"/>
        <v>4</v>
      </c>
      <c r="AP63" s="283">
        <f t="shared" si="2"/>
        <v>4</v>
      </c>
      <c r="AQ63" s="283">
        <f t="shared" si="2"/>
        <v>4</v>
      </c>
      <c r="AR63" s="283">
        <f t="shared" si="2"/>
        <v>4</v>
      </c>
      <c r="AS63" s="283">
        <f t="shared" si="2"/>
        <v>4</v>
      </c>
      <c r="AT63" s="284">
        <f t="shared" si="2"/>
        <v>4</v>
      </c>
      <c r="AU63" s="282" t="str">
        <f t="shared" si="2"/>
        <v/>
      </c>
      <c r="AV63" s="283" t="str">
        <f t="shared" si="2"/>
        <v/>
      </c>
      <c r="AW63" s="283" t="str">
        <f t="shared" si="2"/>
        <v/>
      </c>
      <c r="AX63" s="495">
        <f>IF(SUMIF($F$22:$F$60, $M63, AX$22:AX$60)=0,"",SUMIF($F$22:$F$60, $M63, AX$22:AX$60))</f>
        <v>112</v>
      </c>
      <c r="AY63" s="496"/>
      <c r="AZ63" s="466">
        <f>IF(AX63="","",IF($BB$3="４週",AX63/4,IF($BB$3="暦月",AX63/($BB$8/7),"")))</f>
        <v>28</v>
      </c>
      <c r="BA63" s="467"/>
      <c r="BB63" s="483"/>
      <c r="BC63" s="484"/>
      <c r="BD63" s="484"/>
      <c r="BE63" s="484"/>
      <c r="BF63" s="485"/>
    </row>
    <row r="64" spans="2:58" ht="20.25" customHeight="1" x14ac:dyDescent="0.4">
      <c r="B64" s="279"/>
      <c r="C64" s="280"/>
      <c r="D64" s="280"/>
      <c r="E64" s="280"/>
      <c r="F64" s="195"/>
      <c r="G64" s="464"/>
      <c r="H64" s="464"/>
      <c r="I64" s="464"/>
      <c r="J64" s="464"/>
      <c r="K64" s="465"/>
      <c r="L64" s="285"/>
      <c r="M64" s="457" t="s">
        <v>61</v>
      </c>
      <c r="N64" s="458"/>
      <c r="O64" s="458"/>
      <c r="P64" s="458"/>
      <c r="Q64" s="458"/>
      <c r="R64" s="459"/>
      <c r="S64" s="282">
        <f t="shared" si="1"/>
        <v>14</v>
      </c>
      <c r="T64" s="283">
        <f t="shared" si="1"/>
        <v>14</v>
      </c>
      <c r="U64" s="283">
        <f t="shared" si="1"/>
        <v>14</v>
      </c>
      <c r="V64" s="283">
        <f t="shared" si="1"/>
        <v>14</v>
      </c>
      <c r="W64" s="283">
        <f t="shared" si="1"/>
        <v>14</v>
      </c>
      <c r="X64" s="283">
        <f t="shared" si="1"/>
        <v>14</v>
      </c>
      <c r="Y64" s="284">
        <f t="shared" si="1"/>
        <v>14</v>
      </c>
      <c r="Z64" s="282">
        <f t="shared" si="1"/>
        <v>14</v>
      </c>
      <c r="AA64" s="283">
        <f t="shared" si="1"/>
        <v>14</v>
      </c>
      <c r="AB64" s="283">
        <f t="shared" si="1"/>
        <v>14</v>
      </c>
      <c r="AC64" s="283">
        <f t="shared" si="1"/>
        <v>14</v>
      </c>
      <c r="AD64" s="283">
        <f t="shared" si="1"/>
        <v>14</v>
      </c>
      <c r="AE64" s="283">
        <f t="shared" si="1"/>
        <v>14</v>
      </c>
      <c r="AF64" s="284">
        <f t="shared" si="1"/>
        <v>14</v>
      </c>
      <c r="AG64" s="282">
        <f t="shared" si="1"/>
        <v>14</v>
      </c>
      <c r="AH64" s="283">
        <f t="shared" si="1"/>
        <v>14</v>
      </c>
      <c r="AI64" s="283">
        <f t="shared" si="2"/>
        <v>14</v>
      </c>
      <c r="AJ64" s="283">
        <f t="shared" si="2"/>
        <v>14</v>
      </c>
      <c r="AK64" s="283">
        <f t="shared" si="2"/>
        <v>14</v>
      </c>
      <c r="AL64" s="283">
        <f t="shared" si="2"/>
        <v>14</v>
      </c>
      <c r="AM64" s="284">
        <f t="shared" si="2"/>
        <v>14</v>
      </c>
      <c r="AN64" s="282">
        <f t="shared" si="2"/>
        <v>14</v>
      </c>
      <c r="AO64" s="283">
        <f t="shared" si="2"/>
        <v>14</v>
      </c>
      <c r="AP64" s="283">
        <f t="shared" si="2"/>
        <v>14</v>
      </c>
      <c r="AQ64" s="283">
        <f t="shared" si="2"/>
        <v>14</v>
      </c>
      <c r="AR64" s="283">
        <f t="shared" si="2"/>
        <v>14</v>
      </c>
      <c r="AS64" s="283">
        <f t="shared" si="2"/>
        <v>14</v>
      </c>
      <c r="AT64" s="284">
        <f t="shared" si="2"/>
        <v>14</v>
      </c>
      <c r="AU64" s="282" t="str">
        <f t="shared" si="2"/>
        <v/>
      </c>
      <c r="AV64" s="283" t="str">
        <f t="shared" si="2"/>
        <v/>
      </c>
      <c r="AW64" s="283" t="str">
        <f t="shared" si="2"/>
        <v/>
      </c>
      <c r="AX64" s="495">
        <f>IF(SUMIF($F$22:$F$60, $M64, AX$22:AX$60)=0,"",SUMIF($F$22:$F$60, $M64, AX$22:AX$60))</f>
        <v>392</v>
      </c>
      <c r="AY64" s="496"/>
      <c r="AZ64" s="466">
        <f>IF(AX64="","",IF($BB$3="４週",AX64/4,IF($BB$3="暦月",AX64/($BB$8/7),"")))</f>
        <v>98</v>
      </c>
      <c r="BA64" s="467"/>
      <c r="BB64" s="483"/>
      <c r="BC64" s="484"/>
      <c r="BD64" s="484"/>
      <c r="BE64" s="484"/>
      <c r="BF64" s="485"/>
    </row>
    <row r="65" spans="1:73" ht="20.25" customHeight="1" x14ac:dyDescent="0.4">
      <c r="B65" s="194"/>
      <c r="C65" s="195"/>
      <c r="D65" s="195"/>
      <c r="E65" s="195"/>
      <c r="F65" s="195"/>
      <c r="G65" s="512" t="s">
        <v>193</v>
      </c>
      <c r="H65" s="512"/>
      <c r="I65" s="512"/>
      <c r="J65" s="512"/>
      <c r="K65" s="512"/>
      <c r="L65" s="512"/>
      <c r="M65" s="512"/>
      <c r="N65" s="512"/>
      <c r="O65" s="512"/>
      <c r="P65" s="512"/>
      <c r="Q65" s="512"/>
      <c r="R65" s="513"/>
      <c r="S65" s="246">
        <v>18</v>
      </c>
      <c r="T65" s="247">
        <v>18</v>
      </c>
      <c r="U65" s="247">
        <v>18</v>
      </c>
      <c r="V65" s="247">
        <v>18</v>
      </c>
      <c r="W65" s="247">
        <v>18</v>
      </c>
      <c r="X65" s="247">
        <v>18</v>
      </c>
      <c r="Y65" s="248">
        <v>18</v>
      </c>
      <c r="Z65" s="246">
        <v>18</v>
      </c>
      <c r="AA65" s="247">
        <v>18</v>
      </c>
      <c r="AB65" s="247">
        <v>18</v>
      </c>
      <c r="AC65" s="247">
        <v>18</v>
      </c>
      <c r="AD65" s="247">
        <v>18</v>
      </c>
      <c r="AE65" s="247">
        <v>18</v>
      </c>
      <c r="AF65" s="248">
        <v>18</v>
      </c>
      <c r="AG65" s="246">
        <v>18</v>
      </c>
      <c r="AH65" s="247">
        <v>18</v>
      </c>
      <c r="AI65" s="247">
        <v>18</v>
      </c>
      <c r="AJ65" s="247">
        <v>18</v>
      </c>
      <c r="AK65" s="247">
        <v>18</v>
      </c>
      <c r="AL65" s="247">
        <v>18</v>
      </c>
      <c r="AM65" s="248">
        <v>18</v>
      </c>
      <c r="AN65" s="246">
        <v>18</v>
      </c>
      <c r="AO65" s="247">
        <v>18</v>
      </c>
      <c r="AP65" s="247">
        <v>18</v>
      </c>
      <c r="AQ65" s="247">
        <v>18</v>
      </c>
      <c r="AR65" s="247">
        <v>18</v>
      </c>
      <c r="AS65" s="247">
        <v>18</v>
      </c>
      <c r="AT65" s="248">
        <v>18</v>
      </c>
      <c r="AU65" s="246"/>
      <c r="AV65" s="247"/>
      <c r="AW65" s="248"/>
      <c r="AX65" s="497"/>
      <c r="AY65" s="498"/>
      <c r="AZ65" s="498"/>
      <c r="BA65" s="499"/>
      <c r="BB65" s="483"/>
      <c r="BC65" s="484"/>
      <c r="BD65" s="484"/>
      <c r="BE65" s="484"/>
      <c r="BF65" s="485"/>
    </row>
    <row r="66" spans="1:73" ht="20.25" customHeight="1" x14ac:dyDescent="0.4">
      <c r="B66" s="194"/>
      <c r="C66" s="195"/>
      <c r="D66" s="195"/>
      <c r="E66" s="195"/>
      <c r="F66" s="195"/>
      <c r="G66" s="512" t="s">
        <v>194</v>
      </c>
      <c r="H66" s="512"/>
      <c r="I66" s="512"/>
      <c r="J66" s="512"/>
      <c r="K66" s="512"/>
      <c r="L66" s="512"/>
      <c r="M66" s="512"/>
      <c r="N66" s="512"/>
      <c r="O66" s="512"/>
      <c r="P66" s="512"/>
      <c r="Q66" s="512"/>
      <c r="R66" s="513"/>
      <c r="S66" s="246">
        <v>7</v>
      </c>
      <c r="T66" s="247">
        <v>7</v>
      </c>
      <c r="U66" s="247">
        <v>7</v>
      </c>
      <c r="V66" s="247">
        <v>7</v>
      </c>
      <c r="W66" s="247">
        <v>7</v>
      </c>
      <c r="X66" s="247">
        <v>7</v>
      </c>
      <c r="Y66" s="248">
        <v>7</v>
      </c>
      <c r="Z66" s="246">
        <v>7</v>
      </c>
      <c r="AA66" s="247">
        <v>7</v>
      </c>
      <c r="AB66" s="247">
        <v>7</v>
      </c>
      <c r="AC66" s="247">
        <v>7</v>
      </c>
      <c r="AD66" s="247">
        <v>7</v>
      </c>
      <c r="AE66" s="247">
        <v>7</v>
      </c>
      <c r="AF66" s="248">
        <v>7</v>
      </c>
      <c r="AG66" s="246">
        <v>7</v>
      </c>
      <c r="AH66" s="247">
        <v>7</v>
      </c>
      <c r="AI66" s="247">
        <v>7</v>
      </c>
      <c r="AJ66" s="247">
        <v>7</v>
      </c>
      <c r="AK66" s="247">
        <v>7</v>
      </c>
      <c r="AL66" s="247">
        <v>7</v>
      </c>
      <c r="AM66" s="248">
        <v>7</v>
      </c>
      <c r="AN66" s="246">
        <v>7</v>
      </c>
      <c r="AO66" s="247">
        <v>7</v>
      </c>
      <c r="AP66" s="247">
        <v>7</v>
      </c>
      <c r="AQ66" s="247">
        <v>7</v>
      </c>
      <c r="AR66" s="247">
        <v>7</v>
      </c>
      <c r="AS66" s="247">
        <v>7</v>
      </c>
      <c r="AT66" s="248">
        <v>7</v>
      </c>
      <c r="AU66" s="246"/>
      <c r="AV66" s="247"/>
      <c r="AW66" s="248"/>
      <c r="AX66" s="500"/>
      <c r="AY66" s="501"/>
      <c r="AZ66" s="501"/>
      <c r="BA66" s="502"/>
      <c r="BB66" s="483"/>
      <c r="BC66" s="484"/>
      <c r="BD66" s="484"/>
      <c r="BE66" s="484"/>
      <c r="BF66" s="485"/>
    </row>
    <row r="67" spans="1:73" ht="20.25" customHeight="1" thickBot="1" x14ac:dyDescent="0.45">
      <c r="B67" s="196"/>
      <c r="C67" s="197"/>
      <c r="D67" s="197"/>
      <c r="E67" s="197"/>
      <c r="F67" s="197"/>
      <c r="G67" s="291" t="s">
        <v>213</v>
      </c>
      <c r="H67" s="291"/>
      <c r="I67" s="291"/>
      <c r="J67" s="291"/>
      <c r="K67" s="291"/>
      <c r="L67" s="291"/>
      <c r="M67" s="291"/>
      <c r="N67" s="291"/>
      <c r="O67" s="291"/>
      <c r="P67" s="291"/>
      <c r="Q67" s="291"/>
      <c r="R67" s="292"/>
      <c r="S67" s="249">
        <f>IF(S66&lt;&gt;"",IF(S65&gt;15,((S65-15)/5+1)*S66,S66),"")</f>
        <v>11.200000000000001</v>
      </c>
      <c r="T67" s="250">
        <f t="shared" ref="T67:AW67" si="3">IF(T66&lt;&gt;"",IF(T65&gt;15,((T65-15)/5+1)*T66,T66),"")</f>
        <v>11.200000000000001</v>
      </c>
      <c r="U67" s="250">
        <f t="shared" si="3"/>
        <v>11.200000000000001</v>
      </c>
      <c r="V67" s="250">
        <f t="shared" si="3"/>
        <v>11.200000000000001</v>
      </c>
      <c r="W67" s="250">
        <f t="shared" si="3"/>
        <v>11.200000000000001</v>
      </c>
      <c r="X67" s="250">
        <f t="shared" si="3"/>
        <v>11.200000000000001</v>
      </c>
      <c r="Y67" s="251">
        <f t="shared" si="3"/>
        <v>11.200000000000001</v>
      </c>
      <c r="Z67" s="249">
        <f t="shared" si="3"/>
        <v>11.200000000000001</v>
      </c>
      <c r="AA67" s="250">
        <f t="shared" si="3"/>
        <v>11.200000000000001</v>
      </c>
      <c r="AB67" s="250">
        <f t="shared" si="3"/>
        <v>11.200000000000001</v>
      </c>
      <c r="AC67" s="250">
        <f t="shared" si="3"/>
        <v>11.200000000000001</v>
      </c>
      <c r="AD67" s="250">
        <f t="shared" si="3"/>
        <v>11.200000000000001</v>
      </c>
      <c r="AE67" s="250">
        <f t="shared" si="3"/>
        <v>11.200000000000001</v>
      </c>
      <c r="AF67" s="251">
        <f t="shared" si="3"/>
        <v>11.200000000000001</v>
      </c>
      <c r="AG67" s="249">
        <f t="shared" si="3"/>
        <v>11.200000000000001</v>
      </c>
      <c r="AH67" s="250">
        <f t="shared" si="3"/>
        <v>11.200000000000001</v>
      </c>
      <c r="AI67" s="250">
        <f t="shared" si="3"/>
        <v>11.200000000000001</v>
      </c>
      <c r="AJ67" s="250">
        <f t="shared" si="3"/>
        <v>11.200000000000001</v>
      </c>
      <c r="AK67" s="250">
        <f t="shared" si="3"/>
        <v>11.200000000000001</v>
      </c>
      <c r="AL67" s="250">
        <f t="shared" si="3"/>
        <v>11.200000000000001</v>
      </c>
      <c r="AM67" s="251">
        <f t="shared" si="3"/>
        <v>11.200000000000001</v>
      </c>
      <c r="AN67" s="249">
        <f t="shared" si="3"/>
        <v>11.200000000000001</v>
      </c>
      <c r="AO67" s="250">
        <f t="shared" si="3"/>
        <v>11.200000000000001</v>
      </c>
      <c r="AP67" s="250">
        <f t="shared" si="3"/>
        <v>11.200000000000001</v>
      </c>
      <c r="AQ67" s="250">
        <f t="shared" si="3"/>
        <v>11.200000000000001</v>
      </c>
      <c r="AR67" s="250">
        <f t="shared" si="3"/>
        <v>11.200000000000001</v>
      </c>
      <c r="AS67" s="250">
        <f t="shared" si="3"/>
        <v>11.200000000000001</v>
      </c>
      <c r="AT67" s="251">
        <f t="shared" si="3"/>
        <v>11.200000000000001</v>
      </c>
      <c r="AU67" s="243" t="str">
        <f t="shared" si="3"/>
        <v/>
      </c>
      <c r="AV67" s="244" t="str">
        <f t="shared" si="3"/>
        <v/>
      </c>
      <c r="AW67" s="245" t="str">
        <f t="shared" si="3"/>
        <v/>
      </c>
      <c r="AX67" s="500"/>
      <c r="AY67" s="501"/>
      <c r="AZ67" s="501"/>
      <c r="BA67" s="502"/>
      <c r="BB67" s="483"/>
      <c r="BC67" s="484"/>
      <c r="BD67" s="484"/>
      <c r="BE67" s="484"/>
      <c r="BF67" s="485"/>
    </row>
    <row r="68" spans="1:73" ht="18.75" customHeight="1" x14ac:dyDescent="0.4">
      <c r="B68" s="314" t="s">
        <v>195</v>
      </c>
      <c r="C68" s="315"/>
      <c r="D68" s="315"/>
      <c r="E68" s="315"/>
      <c r="F68" s="315"/>
      <c r="G68" s="315"/>
      <c r="H68" s="315"/>
      <c r="I68" s="315"/>
      <c r="J68" s="315"/>
      <c r="K68" s="316"/>
      <c r="L68" s="489" t="s">
        <v>60</v>
      </c>
      <c r="M68" s="489"/>
      <c r="N68" s="489"/>
      <c r="O68" s="489"/>
      <c r="P68" s="489"/>
      <c r="Q68" s="489"/>
      <c r="R68" s="490"/>
      <c r="S68" s="252">
        <f>IF($L68="","",IF(COUNTIFS($F$22:$F$60,$L68,S$22:S$60,"&gt;0")=0,"",COUNTIFS($F$22:$F$60,$L68,S$22:S$60,"&gt;0")))</f>
        <v>1</v>
      </c>
      <c r="T68" s="253">
        <f t="shared" ref="T68:AW72" si="4">IF($L68="","",IF(COUNTIFS($F$22:$F$60,$L68,T$22:T$60,"&gt;0")=0,"",COUNTIFS($F$22:$F$60,$L68,T$22:T$60,"&gt;0")))</f>
        <v>1</v>
      </c>
      <c r="U68" s="253">
        <f t="shared" si="4"/>
        <v>1</v>
      </c>
      <c r="V68" s="253">
        <f t="shared" si="4"/>
        <v>1</v>
      </c>
      <c r="W68" s="253">
        <f t="shared" si="4"/>
        <v>1</v>
      </c>
      <c r="X68" s="253">
        <f t="shared" si="4"/>
        <v>1</v>
      </c>
      <c r="Y68" s="254">
        <f t="shared" si="4"/>
        <v>1</v>
      </c>
      <c r="Z68" s="255">
        <f t="shared" si="4"/>
        <v>1</v>
      </c>
      <c r="AA68" s="253">
        <f t="shared" si="4"/>
        <v>1</v>
      </c>
      <c r="AB68" s="253">
        <f t="shared" si="4"/>
        <v>1</v>
      </c>
      <c r="AC68" s="253">
        <f t="shared" si="4"/>
        <v>1</v>
      </c>
      <c r="AD68" s="253">
        <f t="shared" si="4"/>
        <v>1</v>
      </c>
      <c r="AE68" s="253">
        <f t="shared" si="4"/>
        <v>1</v>
      </c>
      <c r="AF68" s="254">
        <f t="shared" si="4"/>
        <v>1</v>
      </c>
      <c r="AG68" s="253">
        <f t="shared" si="4"/>
        <v>1</v>
      </c>
      <c r="AH68" s="253">
        <f t="shared" si="4"/>
        <v>1</v>
      </c>
      <c r="AI68" s="253">
        <f t="shared" si="4"/>
        <v>1</v>
      </c>
      <c r="AJ68" s="253">
        <f t="shared" si="4"/>
        <v>1</v>
      </c>
      <c r="AK68" s="253">
        <f t="shared" si="4"/>
        <v>1</v>
      </c>
      <c r="AL68" s="253">
        <f t="shared" si="4"/>
        <v>1</v>
      </c>
      <c r="AM68" s="254">
        <f t="shared" si="4"/>
        <v>1</v>
      </c>
      <c r="AN68" s="253">
        <f t="shared" si="4"/>
        <v>1</v>
      </c>
      <c r="AO68" s="253">
        <f t="shared" si="4"/>
        <v>1</v>
      </c>
      <c r="AP68" s="253">
        <f t="shared" si="4"/>
        <v>1</v>
      </c>
      <c r="AQ68" s="253">
        <f t="shared" si="4"/>
        <v>1</v>
      </c>
      <c r="AR68" s="253">
        <f t="shared" si="4"/>
        <v>1</v>
      </c>
      <c r="AS68" s="253">
        <f t="shared" si="4"/>
        <v>1</v>
      </c>
      <c r="AT68" s="254">
        <f t="shared" si="4"/>
        <v>1</v>
      </c>
      <c r="AU68" s="253" t="str">
        <f t="shared" si="4"/>
        <v/>
      </c>
      <c r="AV68" s="253" t="str">
        <f t="shared" si="4"/>
        <v/>
      </c>
      <c r="AW68" s="254" t="str">
        <f t="shared" si="4"/>
        <v/>
      </c>
      <c r="AX68" s="500"/>
      <c r="AY68" s="501"/>
      <c r="AZ68" s="501"/>
      <c r="BA68" s="502"/>
      <c r="BB68" s="483"/>
      <c r="BC68" s="484"/>
      <c r="BD68" s="484"/>
      <c r="BE68" s="484"/>
      <c r="BF68" s="485"/>
    </row>
    <row r="69" spans="1:73" ht="18.75" customHeight="1" x14ac:dyDescent="0.4">
      <c r="B69" s="314"/>
      <c r="C69" s="315"/>
      <c r="D69" s="315"/>
      <c r="E69" s="315"/>
      <c r="F69" s="315"/>
      <c r="G69" s="315"/>
      <c r="H69" s="315"/>
      <c r="I69" s="315"/>
      <c r="J69" s="315"/>
      <c r="K69" s="316"/>
      <c r="L69" s="491" t="s">
        <v>5</v>
      </c>
      <c r="M69" s="491"/>
      <c r="N69" s="491"/>
      <c r="O69" s="491"/>
      <c r="P69" s="491"/>
      <c r="Q69" s="491"/>
      <c r="R69" s="492"/>
      <c r="S69" s="243">
        <f t="shared" ref="S69:AH72" si="5">IF($L69="","",IF(COUNTIFS($F$22:$F$60,$L69,S$22:S$60,"&gt;0")=0,"",COUNTIFS($F$22:$F$60,$L69,S$22:S$60,"&gt;0")))</f>
        <v>1</v>
      </c>
      <c r="T69" s="244">
        <f>IF($L69="","",IF(COUNTIFS($F$22:$F$60,$L69,T$22:T$60,"&gt;0")=0,"",COUNTIFS($F$22:$F$60,$L69,T$22:T$60,"&gt;0")))</f>
        <v>1</v>
      </c>
      <c r="U69" s="244">
        <f t="shared" si="5"/>
        <v>1</v>
      </c>
      <c r="V69" s="244">
        <f t="shared" si="5"/>
        <v>1</v>
      </c>
      <c r="W69" s="244">
        <f t="shared" si="5"/>
        <v>1</v>
      </c>
      <c r="X69" s="244">
        <f t="shared" si="5"/>
        <v>1</v>
      </c>
      <c r="Y69" s="245">
        <f t="shared" si="5"/>
        <v>1</v>
      </c>
      <c r="Z69" s="256">
        <f t="shared" si="5"/>
        <v>1</v>
      </c>
      <c r="AA69" s="244">
        <f t="shared" si="5"/>
        <v>1</v>
      </c>
      <c r="AB69" s="244">
        <f t="shared" si="5"/>
        <v>1</v>
      </c>
      <c r="AC69" s="244">
        <f t="shared" si="5"/>
        <v>1</v>
      </c>
      <c r="AD69" s="244">
        <f t="shared" si="5"/>
        <v>1</v>
      </c>
      <c r="AE69" s="244">
        <f t="shared" si="5"/>
        <v>1</v>
      </c>
      <c r="AF69" s="245">
        <f t="shared" si="5"/>
        <v>1</v>
      </c>
      <c r="AG69" s="244">
        <f t="shared" si="5"/>
        <v>1</v>
      </c>
      <c r="AH69" s="244">
        <f t="shared" si="5"/>
        <v>1</v>
      </c>
      <c r="AI69" s="244">
        <f t="shared" si="4"/>
        <v>1</v>
      </c>
      <c r="AJ69" s="244">
        <f t="shared" si="4"/>
        <v>1</v>
      </c>
      <c r="AK69" s="244">
        <f t="shared" si="4"/>
        <v>1</v>
      </c>
      <c r="AL69" s="244">
        <f t="shared" si="4"/>
        <v>1</v>
      </c>
      <c r="AM69" s="245">
        <f t="shared" si="4"/>
        <v>1</v>
      </c>
      <c r="AN69" s="244">
        <f t="shared" si="4"/>
        <v>1</v>
      </c>
      <c r="AO69" s="244">
        <f t="shared" si="4"/>
        <v>1</v>
      </c>
      <c r="AP69" s="244">
        <f t="shared" si="4"/>
        <v>1</v>
      </c>
      <c r="AQ69" s="244">
        <f t="shared" si="4"/>
        <v>1</v>
      </c>
      <c r="AR69" s="244">
        <f t="shared" si="4"/>
        <v>1</v>
      </c>
      <c r="AS69" s="244">
        <f t="shared" si="4"/>
        <v>1</v>
      </c>
      <c r="AT69" s="245">
        <f t="shared" si="4"/>
        <v>1</v>
      </c>
      <c r="AU69" s="244" t="str">
        <f t="shared" si="4"/>
        <v/>
      </c>
      <c r="AV69" s="244" t="str">
        <f t="shared" si="4"/>
        <v/>
      </c>
      <c r="AW69" s="245" t="str">
        <f t="shared" si="4"/>
        <v/>
      </c>
      <c r="AX69" s="500"/>
      <c r="AY69" s="501"/>
      <c r="AZ69" s="501"/>
      <c r="BA69" s="502"/>
      <c r="BB69" s="483"/>
      <c r="BC69" s="484"/>
      <c r="BD69" s="484"/>
      <c r="BE69" s="484"/>
      <c r="BF69" s="485"/>
    </row>
    <row r="70" spans="1:73" ht="18.75" customHeight="1" x14ac:dyDescent="0.4">
      <c r="B70" s="314"/>
      <c r="C70" s="315"/>
      <c r="D70" s="315"/>
      <c r="E70" s="315"/>
      <c r="F70" s="315"/>
      <c r="G70" s="315"/>
      <c r="H70" s="315"/>
      <c r="I70" s="315"/>
      <c r="J70" s="315"/>
      <c r="K70" s="316"/>
      <c r="L70" s="491" t="s">
        <v>61</v>
      </c>
      <c r="M70" s="491"/>
      <c r="N70" s="491"/>
      <c r="O70" s="491"/>
      <c r="P70" s="491"/>
      <c r="Q70" s="491"/>
      <c r="R70" s="492"/>
      <c r="S70" s="243">
        <f t="shared" si="5"/>
        <v>2</v>
      </c>
      <c r="T70" s="244">
        <f t="shared" si="4"/>
        <v>2</v>
      </c>
      <c r="U70" s="244">
        <f t="shared" si="4"/>
        <v>2</v>
      </c>
      <c r="V70" s="244">
        <f t="shared" si="4"/>
        <v>2</v>
      </c>
      <c r="W70" s="244">
        <f t="shared" si="4"/>
        <v>2</v>
      </c>
      <c r="X70" s="244">
        <f>IF($L70="","",IF(COUNTIFS($F$22:$F$60,$L70,X$22:X$60,"&gt;0")=0,"",COUNTIFS($F$22:$F$60,$L70,X$22:X$60,"&gt;0")))</f>
        <v>2</v>
      </c>
      <c r="Y70" s="245">
        <f t="shared" si="4"/>
        <v>2</v>
      </c>
      <c r="Z70" s="256">
        <f t="shared" si="4"/>
        <v>2</v>
      </c>
      <c r="AA70" s="244">
        <f t="shared" si="4"/>
        <v>2</v>
      </c>
      <c r="AB70" s="244">
        <f t="shared" si="4"/>
        <v>2</v>
      </c>
      <c r="AC70" s="244">
        <f t="shared" si="4"/>
        <v>2</v>
      </c>
      <c r="AD70" s="244">
        <f t="shared" si="4"/>
        <v>2</v>
      </c>
      <c r="AE70" s="244">
        <f t="shared" si="4"/>
        <v>2</v>
      </c>
      <c r="AF70" s="245">
        <f t="shared" si="4"/>
        <v>2</v>
      </c>
      <c r="AG70" s="244">
        <f t="shared" si="4"/>
        <v>2</v>
      </c>
      <c r="AH70" s="244">
        <f t="shared" si="4"/>
        <v>2</v>
      </c>
      <c r="AI70" s="244">
        <f t="shared" si="4"/>
        <v>2</v>
      </c>
      <c r="AJ70" s="244">
        <f t="shared" si="4"/>
        <v>2</v>
      </c>
      <c r="AK70" s="244">
        <f t="shared" si="4"/>
        <v>2</v>
      </c>
      <c r="AL70" s="244">
        <f t="shared" si="4"/>
        <v>2</v>
      </c>
      <c r="AM70" s="245">
        <f t="shared" si="4"/>
        <v>2</v>
      </c>
      <c r="AN70" s="244">
        <f t="shared" si="4"/>
        <v>2</v>
      </c>
      <c r="AO70" s="244">
        <f t="shared" si="4"/>
        <v>2</v>
      </c>
      <c r="AP70" s="244">
        <f t="shared" si="4"/>
        <v>2</v>
      </c>
      <c r="AQ70" s="244">
        <f t="shared" si="4"/>
        <v>2</v>
      </c>
      <c r="AR70" s="244">
        <f t="shared" si="4"/>
        <v>2</v>
      </c>
      <c r="AS70" s="244">
        <f t="shared" si="4"/>
        <v>2</v>
      </c>
      <c r="AT70" s="245">
        <f t="shared" si="4"/>
        <v>2</v>
      </c>
      <c r="AU70" s="244" t="str">
        <f t="shared" si="4"/>
        <v/>
      </c>
      <c r="AV70" s="244" t="str">
        <f t="shared" si="4"/>
        <v/>
      </c>
      <c r="AW70" s="245" t="str">
        <f t="shared" si="4"/>
        <v/>
      </c>
      <c r="AX70" s="500"/>
      <c r="AY70" s="501"/>
      <c r="AZ70" s="501"/>
      <c r="BA70" s="502"/>
      <c r="BB70" s="483"/>
      <c r="BC70" s="484"/>
      <c r="BD70" s="484"/>
      <c r="BE70" s="484"/>
      <c r="BF70" s="485"/>
    </row>
    <row r="71" spans="1:73" ht="18.75" customHeight="1" x14ac:dyDescent="0.4">
      <c r="B71" s="314"/>
      <c r="C71" s="315"/>
      <c r="D71" s="315"/>
      <c r="E71" s="315"/>
      <c r="F71" s="315"/>
      <c r="G71" s="315"/>
      <c r="H71" s="315"/>
      <c r="I71" s="315"/>
      <c r="J71" s="315"/>
      <c r="K71" s="316"/>
      <c r="L71" s="491" t="s">
        <v>62</v>
      </c>
      <c r="M71" s="491"/>
      <c r="N71" s="491"/>
      <c r="O71" s="491"/>
      <c r="P71" s="491"/>
      <c r="Q71" s="491"/>
      <c r="R71" s="492"/>
      <c r="S71" s="243">
        <f t="shared" si="5"/>
        <v>1</v>
      </c>
      <c r="T71" s="244">
        <f t="shared" si="4"/>
        <v>1</v>
      </c>
      <c r="U71" s="244">
        <f t="shared" si="4"/>
        <v>1</v>
      </c>
      <c r="V71" s="244">
        <f t="shared" si="4"/>
        <v>1</v>
      </c>
      <c r="W71" s="244">
        <f t="shared" si="4"/>
        <v>1</v>
      </c>
      <c r="X71" s="244">
        <f t="shared" si="4"/>
        <v>1</v>
      </c>
      <c r="Y71" s="245">
        <f t="shared" si="4"/>
        <v>1</v>
      </c>
      <c r="Z71" s="256">
        <f t="shared" si="4"/>
        <v>1</v>
      </c>
      <c r="AA71" s="244">
        <f t="shared" si="4"/>
        <v>1</v>
      </c>
      <c r="AB71" s="244">
        <f t="shared" si="4"/>
        <v>1</v>
      </c>
      <c r="AC71" s="244">
        <f t="shared" si="4"/>
        <v>1</v>
      </c>
      <c r="AD71" s="244">
        <f t="shared" si="4"/>
        <v>1</v>
      </c>
      <c r="AE71" s="244">
        <f t="shared" si="4"/>
        <v>1</v>
      </c>
      <c r="AF71" s="245">
        <f t="shared" si="4"/>
        <v>1</v>
      </c>
      <c r="AG71" s="244">
        <f t="shared" si="4"/>
        <v>1</v>
      </c>
      <c r="AH71" s="244">
        <f t="shared" si="4"/>
        <v>1</v>
      </c>
      <c r="AI71" s="244">
        <f t="shared" si="4"/>
        <v>1</v>
      </c>
      <c r="AJ71" s="244">
        <f t="shared" si="4"/>
        <v>1</v>
      </c>
      <c r="AK71" s="244">
        <f t="shared" si="4"/>
        <v>1</v>
      </c>
      <c r="AL71" s="244">
        <f t="shared" si="4"/>
        <v>1</v>
      </c>
      <c r="AM71" s="245">
        <f t="shared" si="4"/>
        <v>1</v>
      </c>
      <c r="AN71" s="244">
        <f t="shared" si="4"/>
        <v>1</v>
      </c>
      <c r="AO71" s="244">
        <f t="shared" si="4"/>
        <v>1</v>
      </c>
      <c r="AP71" s="244">
        <f t="shared" si="4"/>
        <v>1</v>
      </c>
      <c r="AQ71" s="244">
        <f t="shared" si="4"/>
        <v>1</v>
      </c>
      <c r="AR71" s="244">
        <f t="shared" si="4"/>
        <v>1</v>
      </c>
      <c r="AS71" s="244">
        <f t="shared" si="4"/>
        <v>1</v>
      </c>
      <c r="AT71" s="245">
        <f t="shared" si="4"/>
        <v>1</v>
      </c>
      <c r="AU71" s="244" t="str">
        <f t="shared" si="4"/>
        <v/>
      </c>
      <c r="AV71" s="244" t="str">
        <f t="shared" si="4"/>
        <v/>
      </c>
      <c r="AW71" s="245" t="str">
        <f t="shared" si="4"/>
        <v/>
      </c>
      <c r="AX71" s="500"/>
      <c r="AY71" s="501"/>
      <c r="AZ71" s="501"/>
      <c r="BA71" s="502"/>
      <c r="BB71" s="483"/>
      <c r="BC71" s="484"/>
      <c r="BD71" s="484"/>
      <c r="BE71" s="484"/>
      <c r="BF71" s="485"/>
    </row>
    <row r="72" spans="1:73" ht="18.75" customHeight="1" thickBot="1" x14ac:dyDescent="0.45">
      <c r="B72" s="317"/>
      <c r="C72" s="318"/>
      <c r="D72" s="318"/>
      <c r="E72" s="318"/>
      <c r="F72" s="318"/>
      <c r="G72" s="318"/>
      <c r="H72" s="318"/>
      <c r="I72" s="318"/>
      <c r="J72" s="318"/>
      <c r="K72" s="319"/>
      <c r="L72" s="493"/>
      <c r="M72" s="493"/>
      <c r="N72" s="493"/>
      <c r="O72" s="493"/>
      <c r="P72" s="493"/>
      <c r="Q72" s="493"/>
      <c r="R72" s="494"/>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503"/>
      <c r="AY72" s="504"/>
      <c r="AZ72" s="504"/>
      <c r="BA72" s="505"/>
      <c r="BB72" s="486"/>
      <c r="BC72" s="487"/>
      <c r="BD72" s="487"/>
      <c r="BE72" s="487"/>
      <c r="BF72" s="488"/>
    </row>
    <row r="73" spans="1:73" ht="13.5" customHeight="1" x14ac:dyDescent="0.4">
      <c r="C73" s="198"/>
      <c r="D73" s="198"/>
      <c r="E73" s="198"/>
      <c r="F73" s="198"/>
      <c r="G73" s="199"/>
      <c r="H73" s="200"/>
      <c r="AF73" s="170"/>
    </row>
    <row r="74" spans="1:73" ht="11.45" customHeight="1" x14ac:dyDescent="0.4">
      <c r="A74" s="201"/>
      <c r="B74" s="201"/>
      <c r="C74" s="201"/>
      <c r="D74" s="201"/>
      <c r="E74" s="201"/>
      <c r="F74" s="201"/>
      <c r="G74" s="201"/>
      <c r="H74" s="202"/>
      <c r="I74" s="202"/>
      <c r="J74" s="202"/>
      <c r="K74" s="202"/>
      <c r="L74" s="202"/>
      <c r="M74" s="202"/>
      <c r="N74" s="202"/>
      <c r="O74" s="202"/>
      <c r="P74" s="202"/>
      <c r="Q74" s="202"/>
      <c r="R74" s="202"/>
      <c r="S74" s="202"/>
      <c r="T74" s="202"/>
      <c r="U74" s="202"/>
      <c r="V74" s="202"/>
      <c r="W74" s="202"/>
      <c r="X74" s="202"/>
      <c r="Y74" s="202"/>
      <c r="Z74" s="202"/>
      <c r="AA74" s="202"/>
      <c r="AB74" s="202"/>
      <c r="AC74" s="202"/>
      <c r="AD74" s="202"/>
      <c r="AE74" s="202"/>
      <c r="AF74" s="202"/>
      <c r="AG74" s="202"/>
      <c r="AH74" s="202"/>
      <c r="AI74" s="202"/>
      <c r="AJ74" s="202"/>
      <c r="AK74" s="202"/>
      <c r="AL74" s="202"/>
      <c r="AM74" s="202"/>
      <c r="AN74" s="202"/>
      <c r="AO74" s="202"/>
      <c r="AP74" s="202"/>
      <c r="AQ74" s="202"/>
      <c r="AR74" s="203"/>
      <c r="AS74" s="203"/>
      <c r="AT74" s="203"/>
      <c r="AU74" s="203"/>
      <c r="AV74" s="203"/>
      <c r="AW74" s="203"/>
      <c r="AX74" s="203"/>
      <c r="AY74" s="203"/>
      <c r="AZ74" s="203"/>
      <c r="BA74" s="203"/>
    </row>
    <row r="75" spans="1:73" ht="20.25" customHeight="1" x14ac:dyDescent="0.2">
      <c r="A75" s="204"/>
      <c r="B75" s="204"/>
      <c r="C75" s="201"/>
      <c r="D75" s="201"/>
      <c r="E75" s="201"/>
      <c r="F75" s="201"/>
      <c r="G75" s="204"/>
      <c r="H75" s="204"/>
      <c r="I75" s="204"/>
      <c r="J75" s="204"/>
      <c r="K75" s="204"/>
      <c r="L75" s="204"/>
      <c r="M75" s="204"/>
      <c r="N75" s="204"/>
      <c r="O75" s="204"/>
      <c r="P75" s="204"/>
      <c r="Q75" s="204"/>
      <c r="R75" s="204"/>
      <c r="S75" s="204"/>
      <c r="T75" s="204"/>
      <c r="U75" s="204"/>
      <c r="V75" s="204"/>
      <c r="W75" s="204"/>
      <c r="X75" s="204"/>
      <c r="Y75" s="204"/>
      <c r="Z75" s="204"/>
      <c r="AA75" s="204"/>
      <c r="AB75" s="204"/>
      <c r="AC75" s="204"/>
      <c r="AD75" s="204"/>
      <c r="AE75" s="204"/>
      <c r="AF75" s="204"/>
      <c r="AG75" s="204"/>
      <c r="AH75" s="204"/>
      <c r="AI75" s="204"/>
      <c r="AJ75" s="204"/>
      <c r="AK75" s="204"/>
      <c r="AL75" s="204"/>
      <c r="AM75" s="204"/>
      <c r="AN75" s="204"/>
      <c r="AO75" s="204"/>
      <c r="AP75" s="204"/>
      <c r="AQ75" s="204"/>
      <c r="AR75" s="205"/>
      <c r="AS75" s="205"/>
      <c r="AT75" s="205"/>
      <c r="AU75" s="205"/>
      <c r="AV75" s="205"/>
      <c r="BN75" s="206"/>
      <c r="BO75" s="207"/>
      <c r="BP75" s="206"/>
      <c r="BQ75" s="206"/>
      <c r="BR75" s="206"/>
      <c r="BS75" s="208"/>
      <c r="BT75" s="209"/>
      <c r="BU75" s="209"/>
    </row>
    <row r="76" spans="1:73" ht="20.25" customHeight="1" x14ac:dyDescent="0.4">
      <c r="A76" s="201"/>
      <c r="B76" s="201"/>
      <c r="C76" s="210"/>
      <c r="D76" s="210"/>
      <c r="E76" s="210"/>
      <c r="F76" s="210"/>
      <c r="G76" s="210"/>
      <c r="H76" s="211"/>
      <c r="I76" s="211"/>
      <c r="J76" s="201"/>
      <c r="K76" s="201"/>
      <c r="L76" s="201"/>
      <c r="M76" s="201"/>
      <c r="N76" s="201"/>
      <c r="O76" s="201"/>
      <c r="P76" s="201"/>
      <c r="Q76" s="201"/>
      <c r="R76" s="201"/>
      <c r="S76" s="201"/>
      <c r="T76" s="201"/>
      <c r="U76" s="201"/>
      <c r="V76" s="201"/>
      <c r="W76" s="201"/>
      <c r="X76" s="201"/>
      <c r="Y76" s="201"/>
      <c r="Z76" s="201"/>
      <c r="AA76" s="201"/>
      <c r="AB76" s="201"/>
      <c r="AC76" s="201"/>
      <c r="AD76" s="201"/>
      <c r="AE76" s="201"/>
      <c r="AF76" s="201"/>
      <c r="AG76" s="201"/>
      <c r="AH76" s="201"/>
      <c r="AI76" s="201"/>
      <c r="AJ76" s="201"/>
      <c r="AK76" s="201"/>
      <c r="AL76" s="201"/>
      <c r="AM76" s="201"/>
      <c r="AN76" s="201"/>
      <c r="AO76" s="201"/>
      <c r="AP76" s="201"/>
      <c r="AQ76" s="201"/>
    </row>
    <row r="77" spans="1:73" ht="20.25" customHeight="1" x14ac:dyDescent="0.4">
      <c r="A77" s="201"/>
      <c r="B77" s="201"/>
      <c r="C77" s="210"/>
      <c r="D77" s="210"/>
      <c r="E77" s="210"/>
      <c r="F77" s="210"/>
      <c r="G77" s="210"/>
      <c r="H77" s="211"/>
      <c r="I77" s="211"/>
      <c r="J77" s="201"/>
      <c r="K77" s="201"/>
      <c r="L77" s="201"/>
      <c r="M77" s="201"/>
      <c r="N77" s="201"/>
      <c r="O77" s="201"/>
      <c r="P77" s="201"/>
      <c r="Q77" s="201"/>
      <c r="R77" s="201"/>
      <c r="S77" s="201"/>
      <c r="T77" s="201"/>
      <c r="U77" s="201"/>
      <c r="V77" s="201"/>
      <c r="W77" s="201"/>
      <c r="X77" s="201"/>
      <c r="Y77" s="201"/>
      <c r="Z77" s="201"/>
      <c r="AA77" s="201"/>
      <c r="AB77" s="201"/>
      <c r="AC77" s="201"/>
      <c r="AD77" s="201"/>
      <c r="AE77" s="201"/>
      <c r="AF77" s="201"/>
      <c r="AG77" s="201"/>
      <c r="AH77" s="201"/>
      <c r="AI77" s="201"/>
      <c r="AJ77" s="201"/>
      <c r="AK77" s="201"/>
      <c r="AL77" s="201"/>
      <c r="AM77" s="201"/>
      <c r="AN77" s="201"/>
      <c r="AO77" s="201"/>
      <c r="AP77" s="201"/>
      <c r="AQ77" s="201"/>
    </row>
    <row r="78" spans="1:73" ht="20.25" customHeight="1" x14ac:dyDescent="0.4">
      <c r="A78" s="201"/>
      <c r="B78" s="201"/>
      <c r="C78" s="211"/>
      <c r="D78" s="211"/>
      <c r="E78" s="211"/>
      <c r="F78" s="211"/>
      <c r="G78" s="211"/>
      <c r="H78" s="201"/>
      <c r="I78" s="201"/>
      <c r="J78" s="201"/>
      <c r="K78" s="201"/>
      <c r="L78" s="201"/>
      <c r="M78" s="201"/>
      <c r="N78" s="201"/>
      <c r="O78" s="201"/>
      <c r="P78" s="201"/>
      <c r="Q78" s="201"/>
      <c r="R78" s="201"/>
      <c r="S78" s="201"/>
      <c r="T78" s="201"/>
      <c r="U78" s="201"/>
      <c r="V78" s="201"/>
      <c r="W78" s="201"/>
      <c r="X78" s="201"/>
      <c r="Y78" s="201"/>
      <c r="Z78" s="201"/>
      <c r="AA78" s="201"/>
      <c r="AB78" s="201"/>
      <c r="AC78" s="201"/>
      <c r="AD78" s="201"/>
      <c r="AE78" s="201"/>
      <c r="AF78" s="201"/>
      <c r="AG78" s="201"/>
      <c r="AH78" s="201"/>
      <c r="AI78" s="201"/>
      <c r="AJ78" s="201"/>
      <c r="AK78" s="201"/>
      <c r="AL78" s="201"/>
      <c r="AM78" s="201"/>
      <c r="AN78" s="201"/>
      <c r="AO78" s="201"/>
      <c r="AP78" s="201"/>
      <c r="AQ78" s="201"/>
    </row>
    <row r="79" spans="1:73" ht="20.25" customHeight="1" x14ac:dyDescent="0.4">
      <c r="A79" s="201"/>
      <c r="B79" s="201"/>
      <c r="C79" s="211"/>
      <c r="D79" s="211"/>
      <c r="E79" s="211"/>
      <c r="F79" s="211"/>
      <c r="G79" s="211"/>
      <c r="H79" s="201"/>
      <c r="I79" s="201"/>
      <c r="J79" s="201"/>
      <c r="K79" s="201"/>
      <c r="L79" s="201"/>
      <c r="M79" s="201"/>
      <c r="N79" s="201"/>
      <c r="O79" s="201"/>
      <c r="P79" s="201"/>
      <c r="Q79" s="201"/>
      <c r="R79" s="201"/>
      <c r="S79" s="201"/>
      <c r="T79" s="201"/>
      <c r="U79" s="201"/>
      <c r="V79" s="201"/>
      <c r="W79" s="201"/>
      <c r="X79" s="201"/>
      <c r="Y79" s="201"/>
      <c r="Z79" s="201"/>
      <c r="AA79" s="201"/>
      <c r="AB79" s="201"/>
      <c r="AC79" s="201"/>
      <c r="AD79" s="201"/>
      <c r="AE79" s="201"/>
      <c r="AF79" s="201"/>
      <c r="AG79" s="201"/>
      <c r="AH79" s="201"/>
      <c r="AI79" s="201"/>
      <c r="AJ79" s="201"/>
      <c r="AK79" s="201"/>
      <c r="AL79" s="201"/>
      <c r="AM79" s="201"/>
      <c r="AN79" s="201"/>
      <c r="AO79" s="201"/>
      <c r="AP79" s="201"/>
      <c r="AQ79" s="201"/>
    </row>
    <row r="80" spans="1:73" ht="20.25" customHeight="1" x14ac:dyDescent="0.4">
      <c r="A80" s="201"/>
      <c r="B80" s="201"/>
      <c r="C80" s="211"/>
      <c r="D80" s="211"/>
      <c r="E80" s="211"/>
      <c r="F80" s="211"/>
      <c r="G80" s="211"/>
      <c r="H80" s="201"/>
      <c r="I80" s="201"/>
      <c r="J80" s="201"/>
      <c r="K80" s="201"/>
      <c r="L80" s="201"/>
      <c r="M80" s="201"/>
      <c r="N80" s="201"/>
      <c r="O80" s="201"/>
      <c r="P80" s="201"/>
      <c r="Q80" s="201"/>
      <c r="R80" s="201"/>
      <c r="S80" s="201"/>
      <c r="T80" s="201"/>
      <c r="U80" s="201"/>
      <c r="V80" s="201"/>
      <c r="W80" s="201"/>
      <c r="X80" s="201"/>
      <c r="Y80" s="201"/>
      <c r="Z80" s="201"/>
      <c r="AA80" s="201"/>
      <c r="AB80" s="201"/>
      <c r="AC80" s="201"/>
      <c r="AD80" s="201"/>
      <c r="AE80" s="201"/>
      <c r="AF80" s="201"/>
      <c r="AG80" s="201"/>
      <c r="AH80" s="201"/>
      <c r="AI80" s="201"/>
      <c r="AJ80" s="201"/>
      <c r="AK80" s="201"/>
      <c r="AL80" s="201"/>
      <c r="AM80" s="201"/>
      <c r="AN80" s="201"/>
      <c r="AO80" s="201"/>
      <c r="AP80" s="201"/>
      <c r="AQ80" s="201"/>
    </row>
    <row r="81" spans="3:7" ht="20.25" customHeight="1" x14ac:dyDescent="0.4">
      <c r="C81" s="170"/>
      <c r="D81" s="170"/>
      <c r="E81" s="170"/>
      <c r="F81" s="170"/>
      <c r="G81" s="170"/>
    </row>
  </sheetData>
  <sheetProtection insertColumns="0" deleteRows="0"/>
  <mergeCells count="247">
    <mergeCell ref="AX6:AY6"/>
    <mergeCell ref="BB6:BC6"/>
    <mergeCell ref="BB62:BF72"/>
    <mergeCell ref="B68:K72"/>
    <mergeCell ref="L68:R68"/>
    <mergeCell ref="L69:R69"/>
    <mergeCell ref="L70:R70"/>
    <mergeCell ref="L71:R71"/>
    <mergeCell ref="L72:R72"/>
    <mergeCell ref="AX60:AY60"/>
    <mergeCell ref="AZ60:BA60"/>
    <mergeCell ref="AX62:AY62"/>
    <mergeCell ref="AZ62:BA62"/>
    <mergeCell ref="AX64:AY64"/>
    <mergeCell ref="AZ64:BA64"/>
    <mergeCell ref="AX65:BA72"/>
    <mergeCell ref="B58:B60"/>
    <mergeCell ref="G58:G60"/>
    <mergeCell ref="H58:K60"/>
    <mergeCell ref="L58:O60"/>
    <mergeCell ref="P58:R58"/>
    <mergeCell ref="G65:R65"/>
    <mergeCell ref="G66:R66"/>
    <mergeCell ref="AX63:AY63"/>
    <mergeCell ref="AZ63:BA63"/>
    <mergeCell ref="BB55:BF57"/>
    <mergeCell ref="P56:R56"/>
    <mergeCell ref="AX56:AY56"/>
    <mergeCell ref="AZ56:BA56"/>
    <mergeCell ref="P57:R57"/>
    <mergeCell ref="AX57:AY57"/>
    <mergeCell ref="AZ57:BA57"/>
    <mergeCell ref="AX58:AY58"/>
    <mergeCell ref="AZ58:BA58"/>
    <mergeCell ref="BB58:BF60"/>
    <mergeCell ref="P59:R59"/>
    <mergeCell ref="AX59:AY59"/>
    <mergeCell ref="AZ59:BA59"/>
    <mergeCell ref="P60:R60"/>
    <mergeCell ref="AX55:AY55"/>
    <mergeCell ref="AZ55:BA55"/>
    <mergeCell ref="M62:R62"/>
    <mergeCell ref="M63:R63"/>
    <mergeCell ref="M64:R64"/>
    <mergeCell ref="G62:K64"/>
    <mergeCell ref="B55:B57"/>
    <mergeCell ref="G55:G57"/>
    <mergeCell ref="H55:K57"/>
    <mergeCell ref="L55:O57"/>
    <mergeCell ref="P55:R55"/>
    <mergeCell ref="C58:E60"/>
    <mergeCell ref="B52:B54"/>
    <mergeCell ref="AX52:AY52"/>
    <mergeCell ref="AZ52:BA52"/>
    <mergeCell ref="C52:E54"/>
    <mergeCell ref="C55:E57"/>
    <mergeCell ref="P53:R53"/>
    <mergeCell ref="AX53:AY53"/>
    <mergeCell ref="AZ53:BA53"/>
    <mergeCell ref="P54:R54"/>
    <mergeCell ref="AX54:AY54"/>
    <mergeCell ref="G52:G54"/>
    <mergeCell ref="H52:K54"/>
    <mergeCell ref="L52:O54"/>
    <mergeCell ref="P52:R52"/>
    <mergeCell ref="AZ54:BA54"/>
    <mergeCell ref="BB46:BF48"/>
    <mergeCell ref="P47:R47"/>
    <mergeCell ref="AX47:AY47"/>
    <mergeCell ref="AZ47:BA47"/>
    <mergeCell ref="P48:R48"/>
    <mergeCell ref="AX48:AY48"/>
    <mergeCell ref="AX49:AY49"/>
    <mergeCell ref="AZ49:BA49"/>
    <mergeCell ref="BB49:BF51"/>
    <mergeCell ref="P50:R50"/>
    <mergeCell ref="AX50:AY50"/>
    <mergeCell ref="AZ50:BA50"/>
    <mergeCell ref="P51:R51"/>
    <mergeCell ref="P49:R49"/>
    <mergeCell ref="BB52:BF54"/>
    <mergeCell ref="G46:G48"/>
    <mergeCell ref="H46:K48"/>
    <mergeCell ref="L46:O48"/>
    <mergeCell ref="P46:R46"/>
    <mergeCell ref="AZ48:BA48"/>
    <mergeCell ref="AX51:AY51"/>
    <mergeCell ref="AZ51:BA51"/>
    <mergeCell ref="B43:B45"/>
    <mergeCell ref="G43:G45"/>
    <mergeCell ref="H43:K45"/>
    <mergeCell ref="L43:O45"/>
    <mergeCell ref="P43:R43"/>
    <mergeCell ref="AX43:AY43"/>
    <mergeCell ref="AZ43:BA43"/>
    <mergeCell ref="B46:B48"/>
    <mergeCell ref="AX46:AY46"/>
    <mergeCell ref="AZ46:BA46"/>
    <mergeCell ref="C46:E48"/>
    <mergeCell ref="C43:E45"/>
    <mergeCell ref="B49:B51"/>
    <mergeCell ref="G49:G51"/>
    <mergeCell ref="H49:K51"/>
    <mergeCell ref="L49:O51"/>
    <mergeCell ref="B40:B42"/>
    <mergeCell ref="AX40:AY40"/>
    <mergeCell ref="AZ40:BA40"/>
    <mergeCell ref="C40:E42"/>
    <mergeCell ref="C37:E39"/>
    <mergeCell ref="C49:E51"/>
    <mergeCell ref="BB40:BF42"/>
    <mergeCell ref="P41:R41"/>
    <mergeCell ref="AX41:AY41"/>
    <mergeCell ref="AZ41:BA41"/>
    <mergeCell ref="P42:R42"/>
    <mergeCell ref="AX42:AY42"/>
    <mergeCell ref="G40:G42"/>
    <mergeCell ref="H40:K42"/>
    <mergeCell ref="L40:O42"/>
    <mergeCell ref="P40:R40"/>
    <mergeCell ref="AZ42:BA42"/>
    <mergeCell ref="BB43:BF45"/>
    <mergeCell ref="P44:R44"/>
    <mergeCell ref="AX44:AY44"/>
    <mergeCell ref="AZ44:BA44"/>
    <mergeCell ref="P45:R45"/>
    <mergeCell ref="AX45:AY45"/>
    <mergeCell ref="AZ45:BA45"/>
    <mergeCell ref="BB37:BF39"/>
    <mergeCell ref="P38:R38"/>
    <mergeCell ref="AX38:AY38"/>
    <mergeCell ref="AZ38:BA38"/>
    <mergeCell ref="P39:R39"/>
    <mergeCell ref="BB34:BF36"/>
    <mergeCell ref="P35:R35"/>
    <mergeCell ref="AX35:AY35"/>
    <mergeCell ref="AZ35:BA35"/>
    <mergeCell ref="P36:R36"/>
    <mergeCell ref="AX36:AY36"/>
    <mergeCell ref="P37:R37"/>
    <mergeCell ref="AX37:AY37"/>
    <mergeCell ref="AZ37:BA37"/>
    <mergeCell ref="G34:G36"/>
    <mergeCell ref="H34:K36"/>
    <mergeCell ref="L34:O36"/>
    <mergeCell ref="P34:R34"/>
    <mergeCell ref="AZ36:BA36"/>
    <mergeCell ref="AX39:AY39"/>
    <mergeCell ref="AZ39:BA39"/>
    <mergeCell ref="B31:B33"/>
    <mergeCell ref="G31:G33"/>
    <mergeCell ref="H31:K33"/>
    <mergeCell ref="L31:O33"/>
    <mergeCell ref="P31:R31"/>
    <mergeCell ref="AX31:AY31"/>
    <mergeCell ref="AZ31:BA31"/>
    <mergeCell ref="B34:B36"/>
    <mergeCell ref="AX34:AY34"/>
    <mergeCell ref="AZ34:BA34"/>
    <mergeCell ref="C34:E36"/>
    <mergeCell ref="C31:E33"/>
    <mergeCell ref="B37:B39"/>
    <mergeCell ref="G37:G39"/>
    <mergeCell ref="H37:K39"/>
    <mergeCell ref="L37:O39"/>
    <mergeCell ref="BB31:BF33"/>
    <mergeCell ref="P32:R32"/>
    <mergeCell ref="AX32:AY32"/>
    <mergeCell ref="AZ32:BA32"/>
    <mergeCell ref="P33:R33"/>
    <mergeCell ref="AX33:AY33"/>
    <mergeCell ref="AZ33:BA33"/>
    <mergeCell ref="G25:G27"/>
    <mergeCell ref="H25:K27"/>
    <mergeCell ref="L25:O27"/>
    <mergeCell ref="P25:R25"/>
    <mergeCell ref="AX25:AY25"/>
    <mergeCell ref="AZ25:BA25"/>
    <mergeCell ref="BB25:BF27"/>
    <mergeCell ref="BB28:BF30"/>
    <mergeCell ref="P29:R29"/>
    <mergeCell ref="AX29:AY29"/>
    <mergeCell ref="AZ29:BA29"/>
    <mergeCell ref="P30:R30"/>
    <mergeCell ref="AX30:AY30"/>
    <mergeCell ref="G28:G30"/>
    <mergeCell ref="H28:K30"/>
    <mergeCell ref="L28:O30"/>
    <mergeCell ref="P28:R28"/>
    <mergeCell ref="L22:O24"/>
    <mergeCell ref="P22:R22"/>
    <mergeCell ref="AZ24:BA24"/>
    <mergeCell ref="B28:B30"/>
    <mergeCell ref="AX28:AY28"/>
    <mergeCell ref="AZ28:BA28"/>
    <mergeCell ref="C28:E30"/>
    <mergeCell ref="B22:B24"/>
    <mergeCell ref="AX22:AY22"/>
    <mergeCell ref="AZ22:BA22"/>
    <mergeCell ref="C22:E24"/>
    <mergeCell ref="C25:E27"/>
    <mergeCell ref="P26:R26"/>
    <mergeCell ref="AX26:AY26"/>
    <mergeCell ref="AZ26:BA26"/>
    <mergeCell ref="P27:R27"/>
    <mergeCell ref="AX27:AY27"/>
    <mergeCell ref="AZ27:BA27"/>
    <mergeCell ref="B25:B27"/>
    <mergeCell ref="AZ30:BA30"/>
    <mergeCell ref="B17:B21"/>
    <mergeCell ref="C17:E21"/>
    <mergeCell ref="G17:G21"/>
    <mergeCell ref="H17:K21"/>
    <mergeCell ref="L17:O21"/>
    <mergeCell ref="P17:R21"/>
    <mergeCell ref="S17:AW17"/>
    <mergeCell ref="AX17:AY21"/>
    <mergeCell ref="AZ17:BA21"/>
    <mergeCell ref="S18:Y18"/>
    <mergeCell ref="Z18:AF18"/>
    <mergeCell ref="AG18:AM18"/>
    <mergeCell ref="AN18:AT18"/>
    <mergeCell ref="AU18:AW18"/>
    <mergeCell ref="G67:R67"/>
    <mergeCell ref="AP1:BE1"/>
    <mergeCell ref="Z2:AA2"/>
    <mergeCell ref="AC2:AD2"/>
    <mergeCell ref="AG2:AH2"/>
    <mergeCell ref="AP2:BE2"/>
    <mergeCell ref="BB3:BE3"/>
    <mergeCell ref="BB10:BD10"/>
    <mergeCell ref="AO12:AQ12"/>
    <mergeCell ref="BB12:BD12"/>
    <mergeCell ref="BB8:BC8"/>
    <mergeCell ref="BB4:BE4"/>
    <mergeCell ref="AU14:AW14"/>
    <mergeCell ref="AY14:BA14"/>
    <mergeCell ref="BC14:BD14"/>
    <mergeCell ref="BB17:BF21"/>
    <mergeCell ref="BB22:BF24"/>
    <mergeCell ref="P23:R23"/>
    <mergeCell ref="AX23:AY23"/>
    <mergeCell ref="AZ23:BA23"/>
    <mergeCell ref="P24:R24"/>
    <mergeCell ref="AX24:AY24"/>
    <mergeCell ref="G22:G24"/>
    <mergeCell ref="H22:K24"/>
  </mergeCells>
  <phoneticPr fontId="2"/>
  <conditionalFormatting sqref="S24 S65:BA72">
    <cfRule type="expression" dxfId="2651" priority="297">
      <formula>INDIRECT(ADDRESS(ROW(),COLUMN()))=TRUNC(INDIRECT(ADDRESS(ROW(),COLUMN())))</formula>
    </cfRule>
  </conditionalFormatting>
  <conditionalFormatting sqref="S23">
    <cfRule type="expression" dxfId="2650" priority="296">
      <formula>INDIRECT(ADDRESS(ROW(),COLUMN()))=TRUNC(INDIRECT(ADDRESS(ROW(),COLUMN())))</formula>
    </cfRule>
  </conditionalFormatting>
  <conditionalFormatting sqref="T24:Y24">
    <cfRule type="expression" dxfId="2649" priority="295">
      <formula>INDIRECT(ADDRESS(ROW(),COLUMN()))=TRUNC(INDIRECT(ADDRESS(ROW(),COLUMN())))</formula>
    </cfRule>
  </conditionalFormatting>
  <conditionalFormatting sqref="T23:Y23">
    <cfRule type="expression" dxfId="2648" priority="294">
      <formula>INDIRECT(ADDRESS(ROW(),COLUMN()))=TRUNC(INDIRECT(ADDRESS(ROW(),COLUMN())))</formula>
    </cfRule>
  </conditionalFormatting>
  <conditionalFormatting sqref="Z24">
    <cfRule type="expression" dxfId="2647" priority="293">
      <formula>INDIRECT(ADDRESS(ROW(),COLUMN()))=TRUNC(INDIRECT(ADDRESS(ROW(),COLUMN())))</formula>
    </cfRule>
  </conditionalFormatting>
  <conditionalFormatting sqref="Z23">
    <cfRule type="expression" dxfId="2646" priority="292">
      <formula>INDIRECT(ADDRESS(ROW(),COLUMN()))=TRUNC(INDIRECT(ADDRESS(ROW(),COLUMN())))</formula>
    </cfRule>
  </conditionalFormatting>
  <conditionalFormatting sqref="AA24:AF24">
    <cfRule type="expression" dxfId="2645" priority="291">
      <formula>INDIRECT(ADDRESS(ROW(),COLUMN()))=TRUNC(INDIRECT(ADDRESS(ROW(),COLUMN())))</formula>
    </cfRule>
  </conditionalFormatting>
  <conditionalFormatting sqref="AA23:AF23">
    <cfRule type="expression" dxfId="2644" priority="290">
      <formula>INDIRECT(ADDRESS(ROW(),COLUMN()))=TRUNC(INDIRECT(ADDRESS(ROW(),COLUMN())))</formula>
    </cfRule>
  </conditionalFormatting>
  <conditionalFormatting sqref="AG24">
    <cfRule type="expression" dxfId="2643" priority="289">
      <formula>INDIRECT(ADDRESS(ROW(),COLUMN()))=TRUNC(INDIRECT(ADDRESS(ROW(),COLUMN())))</formula>
    </cfRule>
  </conditionalFormatting>
  <conditionalFormatting sqref="AG23">
    <cfRule type="expression" dxfId="2642" priority="288">
      <formula>INDIRECT(ADDRESS(ROW(),COLUMN()))=TRUNC(INDIRECT(ADDRESS(ROW(),COLUMN())))</formula>
    </cfRule>
  </conditionalFormatting>
  <conditionalFormatting sqref="AH24:AM24">
    <cfRule type="expression" dxfId="2641" priority="287">
      <formula>INDIRECT(ADDRESS(ROW(),COLUMN()))=TRUNC(INDIRECT(ADDRESS(ROW(),COLUMN())))</formula>
    </cfRule>
  </conditionalFormatting>
  <conditionalFormatting sqref="AH23:AM23">
    <cfRule type="expression" dxfId="2640" priority="286">
      <formula>INDIRECT(ADDRESS(ROW(),COLUMN()))=TRUNC(INDIRECT(ADDRESS(ROW(),COLUMN())))</formula>
    </cfRule>
  </conditionalFormatting>
  <conditionalFormatting sqref="AN24">
    <cfRule type="expression" dxfId="2639" priority="285">
      <formula>INDIRECT(ADDRESS(ROW(),COLUMN()))=TRUNC(INDIRECT(ADDRESS(ROW(),COLUMN())))</formula>
    </cfRule>
  </conditionalFormatting>
  <conditionalFormatting sqref="AN23">
    <cfRule type="expression" dxfId="2638" priority="284">
      <formula>INDIRECT(ADDRESS(ROW(),COLUMN()))=TRUNC(INDIRECT(ADDRESS(ROW(),COLUMN())))</formula>
    </cfRule>
  </conditionalFormatting>
  <conditionalFormatting sqref="AO24:AT24">
    <cfRule type="expression" dxfId="2637" priority="283">
      <formula>INDIRECT(ADDRESS(ROW(),COLUMN()))=TRUNC(INDIRECT(ADDRESS(ROW(),COLUMN())))</formula>
    </cfRule>
  </conditionalFormatting>
  <conditionalFormatting sqref="AO23:AT23">
    <cfRule type="expression" dxfId="2636" priority="282">
      <formula>INDIRECT(ADDRESS(ROW(),COLUMN()))=TRUNC(INDIRECT(ADDRESS(ROW(),COLUMN())))</formula>
    </cfRule>
  </conditionalFormatting>
  <conditionalFormatting sqref="AU24">
    <cfRule type="expression" dxfId="2635" priority="281">
      <formula>INDIRECT(ADDRESS(ROW(),COLUMN()))=TRUNC(INDIRECT(ADDRESS(ROW(),COLUMN())))</formula>
    </cfRule>
  </conditionalFormatting>
  <conditionalFormatting sqref="AU23">
    <cfRule type="expression" dxfId="2634" priority="280">
      <formula>INDIRECT(ADDRESS(ROW(),COLUMN()))=TRUNC(INDIRECT(ADDRESS(ROW(),COLUMN())))</formula>
    </cfRule>
  </conditionalFormatting>
  <conditionalFormatting sqref="AV24:AW24">
    <cfRule type="expression" dxfId="2633" priority="279">
      <formula>INDIRECT(ADDRESS(ROW(),COLUMN()))=TRUNC(INDIRECT(ADDRESS(ROW(),COLUMN())))</formula>
    </cfRule>
  </conditionalFormatting>
  <conditionalFormatting sqref="AV23:AW23">
    <cfRule type="expression" dxfId="2632" priority="278">
      <formula>INDIRECT(ADDRESS(ROW(),COLUMN()))=TRUNC(INDIRECT(ADDRESS(ROW(),COLUMN())))</formula>
    </cfRule>
  </conditionalFormatting>
  <conditionalFormatting sqref="AX23:BA24">
    <cfRule type="expression" dxfId="2631" priority="277">
      <formula>INDIRECT(ADDRESS(ROW(),COLUMN()))=TRUNC(INDIRECT(ADDRESS(ROW(),COLUMN())))</formula>
    </cfRule>
  </conditionalFormatting>
  <conditionalFormatting sqref="S27">
    <cfRule type="expression" dxfId="2630" priority="256">
      <formula>INDIRECT(ADDRESS(ROW(),COLUMN()))=TRUNC(INDIRECT(ADDRESS(ROW(),COLUMN())))</formula>
    </cfRule>
  </conditionalFormatting>
  <conditionalFormatting sqref="S26">
    <cfRule type="expression" dxfId="2629" priority="255">
      <formula>INDIRECT(ADDRESS(ROW(),COLUMN()))=TRUNC(INDIRECT(ADDRESS(ROW(),COLUMN())))</formula>
    </cfRule>
  </conditionalFormatting>
  <conditionalFormatting sqref="T27:Y27">
    <cfRule type="expression" dxfId="2628" priority="254">
      <formula>INDIRECT(ADDRESS(ROW(),COLUMN()))=TRUNC(INDIRECT(ADDRESS(ROW(),COLUMN())))</formula>
    </cfRule>
  </conditionalFormatting>
  <conditionalFormatting sqref="T26:Y26">
    <cfRule type="expression" dxfId="2627" priority="253">
      <formula>INDIRECT(ADDRESS(ROW(),COLUMN()))=TRUNC(INDIRECT(ADDRESS(ROW(),COLUMN())))</formula>
    </cfRule>
  </conditionalFormatting>
  <conditionalFormatting sqref="Z27">
    <cfRule type="expression" dxfId="2626" priority="252">
      <formula>INDIRECT(ADDRESS(ROW(),COLUMN()))=TRUNC(INDIRECT(ADDRESS(ROW(),COLUMN())))</formula>
    </cfRule>
  </conditionalFormatting>
  <conditionalFormatting sqref="Z26">
    <cfRule type="expression" dxfId="2625" priority="251">
      <formula>INDIRECT(ADDRESS(ROW(),COLUMN()))=TRUNC(INDIRECT(ADDRESS(ROW(),COLUMN())))</formula>
    </cfRule>
  </conditionalFormatting>
  <conditionalFormatting sqref="AA27:AF27">
    <cfRule type="expression" dxfId="2624" priority="250">
      <formula>INDIRECT(ADDRESS(ROW(),COLUMN()))=TRUNC(INDIRECT(ADDRESS(ROW(),COLUMN())))</formula>
    </cfRule>
  </conditionalFormatting>
  <conditionalFormatting sqref="AA26:AF26">
    <cfRule type="expression" dxfId="2623" priority="249">
      <formula>INDIRECT(ADDRESS(ROW(),COLUMN()))=TRUNC(INDIRECT(ADDRESS(ROW(),COLUMN())))</formula>
    </cfRule>
  </conditionalFormatting>
  <conditionalFormatting sqref="AG27">
    <cfRule type="expression" dxfId="2622" priority="248">
      <formula>INDIRECT(ADDRESS(ROW(),COLUMN()))=TRUNC(INDIRECT(ADDRESS(ROW(),COLUMN())))</formula>
    </cfRule>
  </conditionalFormatting>
  <conditionalFormatting sqref="AG26">
    <cfRule type="expression" dxfId="2621" priority="247">
      <formula>INDIRECT(ADDRESS(ROW(),COLUMN()))=TRUNC(INDIRECT(ADDRESS(ROW(),COLUMN())))</formula>
    </cfRule>
  </conditionalFormatting>
  <conditionalFormatting sqref="AH27:AM27">
    <cfRule type="expression" dxfId="2620" priority="246">
      <formula>INDIRECT(ADDRESS(ROW(),COLUMN()))=TRUNC(INDIRECT(ADDRESS(ROW(),COLUMN())))</formula>
    </cfRule>
  </conditionalFormatting>
  <conditionalFormatting sqref="AH26:AM26">
    <cfRule type="expression" dxfId="2619" priority="245">
      <formula>INDIRECT(ADDRESS(ROW(),COLUMN()))=TRUNC(INDIRECT(ADDRESS(ROW(),COLUMN())))</formula>
    </cfRule>
  </conditionalFormatting>
  <conditionalFormatting sqref="AN27">
    <cfRule type="expression" dxfId="2618" priority="244">
      <formula>INDIRECT(ADDRESS(ROW(),COLUMN()))=TRUNC(INDIRECT(ADDRESS(ROW(),COLUMN())))</formula>
    </cfRule>
  </conditionalFormatting>
  <conditionalFormatting sqref="AN26">
    <cfRule type="expression" dxfId="2617" priority="243">
      <formula>INDIRECT(ADDRESS(ROW(),COLUMN()))=TRUNC(INDIRECT(ADDRESS(ROW(),COLUMN())))</formula>
    </cfRule>
  </conditionalFormatting>
  <conditionalFormatting sqref="AO27:AT27">
    <cfRule type="expression" dxfId="2616" priority="242">
      <formula>INDIRECT(ADDRESS(ROW(),COLUMN()))=TRUNC(INDIRECT(ADDRESS(ROW(),COLUMN())))</formula>
    </cfRule>
  </conditionalFormatting>
  <conditionalFormatting sqref="AO26:AT26">
    <cfRule type="expression" dxfId="2615" priority="241">
      <formula>INDIRECT(ADDRESS(ROW(),COLUMN()))=TRUNC(INDIRECT(ADDRESS(ROW(),COLUMN())))</formula>
    </cfRule>
  </conditionalFormatting>
  <conditionalFormatting sqref="AU27">
    <cfRule type="expression" dxfId="2614" priority="240">
      <formula>INDIRECT(ADDRESS(ROW(),COLUMN()))=TRUNC(INDIRECT(ADDRESS(ROW(),COLUMN())))</formula>
    </cfRule>
  </conditionalFormatting>
  <conditionalFormatting sqref="AU26">
    <cfRule type="expression" dxfId="2613" priority="239">
      <formula>INDIRECT(ADDRESS(ROW(),COLUMN()))=TRUNC(INDIRECT(ADDRESS(ROW(),COLUMN())))</formula>
    </cfRule>
  </conditionalFormatting>
  <conditionalFormatting sqref="AV27:AW27">
    <cfRule type="expression" dxfId="2612" priority="238">
      <formula>INDIRECT(ADDRESS(ROW(),COLUMN()))=TRUNC(INDIRECT(ADDRESS(ROW(),COLUMN())))</formula>
    </cfRule>
  </conditionalFormatting>
  <conditionalFormatting sqref="AV26:AW26">
    <cfRule type="expression" dxfId="2611" priority="237">
      <formula>INDIRECT(ADDRESS(ROW(),COLUMN()))=TRUNC(INDIRECT(ADDRESS(ROW(),COLUMN())))</formula>
    </cfRule>
  </conditionalFormatting>
  <conditionalFormatting sqref="AX26:BA27">
    <cfRule type="expression" dxfId="2610" priority="236">
      <formula>INDIRECT(ADDRESS(ROW(),COLUMN()))=TRUNC(INDIRECT(ADDRESS(ROW(),COLUMN())))</formula>
    </cfRule>
  </conditionalFormatting>
  <conditionalFormatting sqref="S30">
    <cfRule type="expression" dxfId="2609" priority="235">
      <formula>INDIRECT(ADDRESS(ROW(),COLUMN()))=TRUNC(INDIRECT(ADDRESS(ROW(),COLUMN())))</formula>
    </cfRule>
  </conditionalFormatting>
  <conditionalFormatting sqref="S29">
    <cfRule type="expression" dxfId="2608" priority="234">
      <formula>INDIRECT(ADDRESS(ROW(),COLUMN()))=TRUNC(INDIRECT(ADDRESS(ROW(),COLUMN())))</formula>
    </cfRule>
  </conditionalFormatting>
  <conditionalFormatting sqref="T30:Y30">
    <cfRule type="expression" dxfId="2607" priority="233">
      <formula>INDIRECT(ADDRESS(ROW(),COLUMN()))=TRUNC(INDIRECT(ADDRESS(ROW(),COLUMN())))</formula>
    </cfRule>
  </conditionalFormatting>
  <conditionalFormatting sqref="T29:Y29">
    <cfRule type="expression" dxfId="2606" priority="232">
      <formula>INDIRECT(ADDRESS(ROW(),COLUMN()))=TRUNC(INDIRECT(ADDRESS(ROW(),COLUMN())))</formula>
    </cfRule>
  </conditionalFormatting>
  <conditionalFormatting sqref="Z30">
    <cfRule type="expression" dxfId="2605" priority="231">
      <formula>INDIRECT(ADDRESS(ROW(),COLUMN()))=TRUNC(INDIRECT(ADDRESS(ROW(),COLUMN())))</formula>
    </cfRule>
  </conditionalFormatting>
  <conditionalFormatting sqref="Z29">
    <cfRule type="expression" dxfId="2604" priority="230">
      <formula>INDIRECT(ADDRESS(ROW(),COLUMN()))=TRUNC(INDIRECT(ADDRESS(ROW(),COLUMN())))</formula>
    </cfRule>
  </conditionalFormatting>
  <conditionalFormatting sqref="AA30:AF30">
    <cfRule type="expression" dxfId="2603" priority="229">
      <formula>INDIRECT(ADDRESS(ROW(),COLUMN()))=TRUNC(INDIRECT(ADDRESS(ROW(),COLUMN())))</formula>
    </cfRule>
  </conditionalFormatting>
  <conditionalFormatting sqref="AA29:AF29">
    <cfRule type="expression" dxfId="2602" priority="228">
      <formula>INDIRECT(ADDRESS(ROW(),COLUMN()))=TRUNC(INDIRECT(ADDRESS(ROW(),COLUMN())))</formula>
    </cfRule>
  </conditionalFormatting>
  <conditionalFormatting sqref="AG30">
    <cfRule type="expression" dxfId="2601" priority="227">
      <formula>INDIRECT(ADDRESS(ROW(),COLUMN()))=TRUNC(INDIRECT(ADDRESS(ROW(),COLUMN())))</formula>
    </cfRule>
  </conditionalFormatting>
  <conditionalFormatting sqref="AG29">
    <cfRule type="expression" dxfId="2600" priority="226">
      <formula>INDIRECT(ADDRESS(ROW(),COLUMN()))=TRUNC(INDIRECT(ADDRESS(ROW(),COLUMN())))</formula>
    </cfRule>
  </conditionalFormatting>
  <conditionalFormatting sqref="AH30:AM30">
    <cfRule type="expression" dxfId="2599" priority="225">
      <formula>INDIRECT(ADDRESS(ROW(),COLUMN()))=TRUNC(INDIRECT(ADDRESS(ROW(),COLUMN())))</formula>
    </cfRule>
  </conditionalFormatting>
  <conditionalFormatting sqref="AH29:AM29">
    <cfRule type="expression" dxfId="2598" priority="224">
      <formula>INDIRECT(ADDRESS(ROW(),COLUMN()))=TRUNC(INDIRECT(ADDRESS(ROW(),COLUMN())))</formula>
    </cfRule>
  </conditionalFormatting>
  <conditionalFormatting sqref="AN30">
    <cfRule type="expression" dxfId="2597" priority="223">
      <formula>INDIRECT(ADDRESS(ROW(),COLUMN()))=TRUNC(INDIRECT(ADDRESS(ROW(),COLUMN())))</formula>
    </cfRule>
  </conditionalFormatting>
  <conditionalFormatting sqref="AN29">
    <cfRule type="expression" dxfId="2596" priority="222">
      <formula>INDIRECT(ADDRESS(ROW(),COLUMN()))=TRUNC(INDIRECT(ADDRESS(ROW(),COLUMN())))</formula>
    </cfRule>
  </conditionalFormatting>
  <conditionalFormatting sqref="AO30:AT30">
    <cfRule type="expression" dxfId="2595" priority="221">
      <formula>INDIRECT(ADDRESS(ROW(),COLUMN()))=TRUNC(INDIRECT(ADDRESS(ROW(),COLUMN())))</formula>
    </cfRule>
  </conditionalFormatting>
  <conditionalFormatting sqref="AO29:AT29">
    <cfRule type="expression" dxfId="2594" priority="220">
      <formula>INDIRECT(ADDRESS(ROW(),COLUMN()))=TRUNC(INDIRECT(ADDRESS(ROW(),COLUMN())))</formula>
    </cfRule>
  </conditionalFormatting>
  <conditionalFormatting sqref="AU30">
    <cfRule type="expression" dxfId="2593" priority="219">
      <formula>INDIRECT(ADDRESS(ROW(),COLUMN()))=TRUNC(INDIRECT(ADDRESS(ROW(),COLUMN())))</formula>
    </cfRule>
  </conditionalFormatting>
  <conditionalFormatting sqref="AU29">
    <cfRule type="expression" dxfId="2592" priority="218">
      <formula>INDIRECT(ADDRESS(ROW(),COLUMN()))=TRUNC(INDIRECT(ADDRESS(ROW(),COLUMN())))</formula>
    </cfRule>
  </conditionalFormatting>
  <conditionalFormatting sqref="AV30:AW30">
    <cfRule type="expression" dxfId="2591" priority="217">
      <formula>INDIRECT(ADDRESS(ROW(),COLUMN()))=TRUNC(INDIRECT(ADDRESS(ROW(),COLUMN())))</formula>
    </cfRule>
  </conditionalFormatting>
  <conditionalFormatting sqref="AV29:AW29">
    <cfRule type="expression" dxfId="2590" priority="216">
      <formula>INDIRECT(ADDRESS(ROW(),COLUMN()))=TRUNC(INDIRECT(ADDRESS(ROW(),COLUMN())))</formula>
    </cfRule>
  </conditionalFormatting>
  <conditionalFormatting sqref="AX29:BA30">
    <cfRule type="expression" dxfId="2589" priority="215">
      <formula>INDIRECT(ADDRESS(ROW(),COLUMN()))=TRUNC(INDIRECT(ADDRESS(ROW(),COLUMN())))</formula>
    </cfRule>
  </conditionalFormatting>
  <conditionalFormatting sqref="S33">
    <cfRule type="expression" dxfId="2588" priority="214">
      <formula>INDIRECT(ADDRESS(ROW(),COLUMN()))=TRUNC(INDIRECT(ADDRESS(ROW(),COLUMN())))</formula>
    </cfRule>
  </conditionalFormatting>
  <conditionalFormatting sqref="S32">
    <cfRule type="expression" dxfId="2587" priority="213">
      <formula>INDIRECT(ADDRESS(ROW(),COLUMN()))=TRUNC(INDIRECT(ADDRESS(ROW(),COLUMN())))</formula>
    </cfRule>
  </conditionalFormatting>
  <conditionalFormatting sqref="T33:Y33">
    <cfRule type="expression" dxfId="2586" priority="212">
      <formula>INDIRECT(ADDRESS(ROW(),COLUMN()))=TRUNC(INDIRECT(ADDRESS(ROW(),COLUMN())))</formula>
    </cfRule>
  </conditionalFormatting>
  <conditionalFormatting sqref="T32:Y32">
    <cfRule type="expression" dxfId="2585" priority="211">
      <formula>INDIRECT(ADDRESS(ROW(),COLUMN()))=TRUNC(INDIRECT(ADDRESS(ROW(),COLUMN())))</formula>
    </cfRule>
  </conditionalFormatting>
  <conditionalFormatting sqref="Z33">
    <cfRule type="expression" dxfId="2584" priority="210">
      <formula>INDIRECT(ADDRESS(ROW(),COLUMN()))=TRUNC(INDIRECT(ADDRESS(ROW(),COLUMN())))</formula>
    </cfRule>
  </conditionalFormatting>
  <conditionalFormatting sqref="Z32">
    <cfRule type="expression" dxfId="2583" priority="209">
      <formula>INDIRECT(ADDRESS(ROW(),COLUMN()))=TRUNC(INDIRECT(ADDRESS(ROW(),COLUMN())))</formula>
    </cfRule>
  </conditionalFormatting>
  <conditionalFormatting sqref="AA33:AF33">
    <cfRule type="expression" dxfId="2582" priority="208">
      <formula>INDIRECT(ADDRESS(ROW(),COLUMN()))=TRUNC(INDIRECT(ADDRESS(ROW(),COLUMN())))</formula>
    </cfRule>
  </conditionalFormatting>
  <conditionalFormatting sqref="AA32:AF32">
    <cfRule type="expression" dxfId="2581" priority="207">
      <formula>INDIRECT(ADDRESS(ROW(),COLUMN()))=TRUNC(INDIRECT(ADDRESS(ROW(),COLUMN())))</formula>
    </cfRule>
  </conditionalFormatting>
  <conditionalFormatting sqref="AG33">
    <cfRule type="expression" dxfId="2580" priority="206">
      <formula>INDIRECT(ADDRESS(ROW(),COLUMN()))=TRUNC(INDIRECT(ADDRESS(ROW(),COLUMN())))</formula>
    </cfRule>
  </conditionalFormatting>
  <conditionalFormatting sqref="AG32">
    <cfRule type="expression" dxfId="2579" priority="205">
      <formula>INDIRECT(ADDRESS(ROW(),COLUMN()))=TRUNC(INDIRECT(ADDRESS(ROW(),COLUMN())))</formula>
    </cfRule>
  </conditionalFormatting>
  <conditionalFormatting sqref="AH33:AM33">
    <cfRule type="expression" dxfId="2578" priority="204">
      <formula>INDIRECT(ADDRESS(ROW(),COLUMN()))=TRUNC(INDIRECT(ADDRESS(ROW(),COLUMN())))</formula>
    </cfRule>
  </conditionalFormatting>
  <conditionalFormatting sqref="AH32:AM32">
    <cfRule type="expression" dxfId="2577" priority="203">
      <formula>INDIRECT(ADDRESS(ROW(),COLUMN()))=TRUNC(INDIRECT(ADDRESS(ROW(),COLUMN())))</formula>
    </cfRule>
  </conditionalFormatting>
  <conditionalFormatting sqref="AN33">
    <cfRule type="expression" dxfId="2576" priority="202">
      <formula>INDIRECT(ADDRESS(ROW(),COLUMN()))=TRUNC(INDIRECT(ADDRESS(ROW(),COLUMN())))</formula>
    </cfRule>
  </conditionalFormatting>
  <conditionalFormatting sqref="AN32">
    <cfRule type="expression" dxfId="2575" priority="201">
      <formula>INDIRECT(ADDRESS(ROW(),COLUMN()))=TRUNC(INDIRECT(ADDRESS(ROW(),COLUMN())))</formula>
    </cfRule>
  </conditionalFormatting>
  <conditionalFormatting sqref="AO33:AT33">
    <cfRule type="expression" dxfId="2574" priority="200">
      <formula>INDIRECT(ADDRESS(ROW(),COLUMN()))=TRUNC(INDIRECT(ADDRESS(ROW(),COLUMN())))</formula>
    </cfRule>
  </conditionalFormatting>
  <conditionalFormatting sqref="AO32:AT32">
    <cfRule type="expression" dxfId="2573" priority="199">
      <formula>INDIRECT(ADDRESS(ROW(),COLUMN()))=TRUNC(INDIRECT(ADDRESS(ROW(),COLUMN())))</formula>
    </cfRule>
  </conditionalFormatting>
  <conditionalFormatting sqref="AU33">
    <cfRule type="expression" dxfId="2572" priority="198">
      <formula>INDIRECT(ADDRESS(ROW(),COLUMN()))=TRUNC(INDIRECT(ADDRESS(ROW(),COLUMN())))</formula>
    </cfRule>
  </conditionalFormatting>
  <conditionalFormatting sqref="AU32">
    <cfRule type="expression" dxfId="2571" priority="197">
      <formula>INDIRECT(ADDRESS(ROW(),COLUMN()))=TRUNC(INDIRECT(ADDRESS(ROW(),COLUMN())))</formula>
    </cfRule>
  </conditionalFormatting>
  <conditionalFormatting sqref="AV33:AW33">
    <cfRule type="expression" dxfId="2570" priority="196">
      <formula>INDIRECT(ADDRESS(ROW(),COLUMN()))=TRUNC(INDIRECT(ADDRESS(ROW(),COLUMN())))</formula>
    </cfRule>
  </conditionalFormatting>
  <conditionalFormatting sqref="AV32:AW32">
    <cfRule type="expression" dxfId="2569" priority="195">
      <formula>INDIRECT(ADDRESS(ROW(),COLUMN()))=TRUNC(INDIRECT(ADDRESS(ROW(),COLUMN())))</formula>
    </cfRule>
  </conditionalFormatting>
  <conditionalFormatting sqref="AX32:BA33">
    <cfRule type="expression" dxfId="2568" priority="194">
      <formula>INDIRECT(ADDRESS(ROW(),COLUMN()))=TRUNC(INDIRECT(ADDRESS(ROW(),COLUMN())))</formula>
    </cfRule>
  </conditionalFormatting>
  <conditionalFormatting sqref="S36">
    <cfRule type="expression" dxfId="2567" priority="193">
      <formula>INDIRECT(ADDRESS(ROW(),COLUMN()))=TRUNC(INDIRECT(ADDRESS(ROW(),COLUMN())))</formula>
    </cfRule>
  </conditionalFormatting>
  <conditionalFormatting sqref="S35">
    <cfRule type="expression" dxfId="2566" priority="192">
      <formula>INDIRECT(ADDRESS(ROW(),COLUMN()))=TRUNC(INDIRECT(ADDRESS(ROW(),COLUMN())))</formula>
    </cfRule>
  </conditionalFormatting>
  <conditionalFormatting sqref="T36:Y36">
    <cfRule type="expression" dxfId="2565" priority="191">
      <formula>INDIRECT(ADDRESS(ROW(),COLUMN()))=TRUNC(INDIRECT(ADDRESS(ROW(),COLUMN())))</formula>
    </cfRule>
  </conditionalFormatting>
  <conditionalFormatting sqref="T35:Y35">
    <cfRule type="expression" dxfId="2564" priority="190">
      <formula>INDIRECT(ADDRESS(ROW(),COLUMN()))=TRUNC(INDIRECT(ADDRESS(ROW(),COLUMN())))</formula>
    </cfRule>
  </conditionalFormatting>
  <conditionalFormatting sqref="Z36">
    <cfRule type="expression" dxfId="2563" priority="189">
      <formula>INDIRECT(ADDRESS(ROW(),COLUMN()))=TRUNC(INDIRECT(ADDRESS(ROW(),COLUMN())))</formula>
    </cfRule>
  </conditionalFormatting>
  <conditionalFormatting sqref="Z35">
    <cfRule type="expression" dxfId="2562" priority="188">
      <formula>INDIRECT(ADDRESS(ROW(),COLUMN()))=TRUNC(INDIRECT(ADDRESS(ROW(),COLUMN())))</formula>
    </cfRule>
  </conditionalFormatting>
  <conditionalFormatting sqref="AA36:AF36">
    <cfRule type="expression" dxfId="2561" priority="187">
      <formula>INDIRECT(ADDRESS(ROW(),COLUMN()))=TRUNC(INDIRECT(ADDRESS(ROW(),COLUMN())))</formula>
    </cfRule>
  </conditionalFormatting>
  <conditionalFormatting sqref="AA35:AF35">
    <cfRule type="expression" dxfId="2560" priority="186">
      <formula>INDIRECT(ADDRESS(ROW(),COLUMN()))=TRUNC(INDIRECT(ADDRESS(ROW(),COLUMN())))</formula>
    </cfRule>
  </conditionalFormatting>
  <conditionalFormatting sqref="AG36">
    <cfRule type="expression" dxfId="2559" priority="185">
      <formula>INDIRECT(ADDRESS(ROW(),COLUMN()))=TRUNC(INDIRECT(ADDRESS(ROW(),COLUMN())))</formula>
    </cfRule>
  </conditionalFormatting>
  <conditionalFormatting sqref="AG35">
    <cfRule type="expression" dxfId="2558" priority="184">
      <formula>INDIRECT(ADDRESS(ROW(),COLUMN()))=TRUNC(INDIRECT(ADDRESS(ROW(),COLUMN())))</formula>
    </cfRule>
  </conditionalFormatting>
  <conditionalFormatting sqref="AH36:AM36">
    <cfRule type="expression" dxfId="2557" priority="183">
      <formula>INDIRECT(ADDRESS(ROW(),COLUMN()))=TRUNC(INDIRECT(ADDRESS(ROW(),COLUMN())))</formula>
    </cfRule>
  </conditionalFormatting>
  <conditionalFormatting sqref="AH35:AM35">
    <cfRule type="expression" dxfId="2556" priority="182">
      <formula>INDIRECT(ADDRESS(ROW(),COLUMN()))=TRUNC(INDIRECT(ADDRESS(ROW(),COLUMN())))</formula>
    </cfRule>
  </conditionalFormatting>
  <conditionalFormatting sqref="AN36">
    <cfRule type="expression" dxfId="2555" priority="181">
      <formula>INDIRECT(ADDRESS(ROW(),COLUMN()))=TRUNC(INDIRECT(ADDRESS(ROW(),COLUMN())))</formula>
    </cfRule>
  </conditionalFormatting>
  <conditionalFormatting sqref="AN35">
    <cfRule type="expression" dxfId="2554" priority="180">
      <formula>INDIRECT(ADDRESS(ROW(),COLUMN()))=TRUNC(INDIRECT(ADDRESS(ROW(),COLUMN())))</formula>
    </cfRule>
  </conditionalFormatting>
  <conditionalFormatting sqref="AO36:AT36">
    <cfRule type="expression" dxfId="2553" priority="179">
      <formula>INDIRECT(ADDRESS(ROW(),COLUMN()))=TRUNC(INDIRECT(ADDRESS(ROW(),COLUMN())))</formula>
    </cfRule>
  </conditionalFormatting>
  <conditionalFormatting sqref="AO35:AT35">
    <cfRule type="expression" dxfId="2552" priority="178">
      <formula>INDIRECT(ADDRESS(ROW(),COLUMN()))=TRUNC(INDIRECT(ADDRESS(ROW(),COLUMN())))</formula>
    </cfRule>
  </conditionalFormatting>
  <conditionalFormatting sqref="AU36">
    <cfRule type="expression" dxfId="2551" priority="177">
      <formula>INDIRECT(ADDRESS(ROW(),COLUMN()))=TRUNC(INDIRECT(ADDRESS(ROW(),COLUMN())))</formula>
    </cfRule>
  </conditionalFormatting>
  <conditionalFormatting sqref="AU35">
    <cfRule type="expression" dxfId="2550" priority="176">
      <formula>INDIRECT(ADDRESS(ROW(),COLUMN()))=TRUNC(INDIRECT(ADDRESS(ROW(),COLUMN())))</formula>
    </cfRule>
  </conditionalFormatting>
  <conditionalFormatting sqref="AV36:AW36">
    <cfRule type="expression" dxfId="2549" priority="175">
      <formula>INDIRECT(ADDRESS(ROW(),COLUMN()))=TRUNC(INDIRECT(ADDRESS(ROW(),COLUMN())))</formula>
    </cfRule>
  </conditionalFormatting>
  <conditionalFormatting sqref="AV35:AW35">
    <cfRule type="expression" dxfId="2548" priority="174">
      <formula>INDIRECT(ADDRESS(ROW(),COLUMN()))=TRUNC(INDIRECT(ADDRESS(ROW(),COLUMN())))</formula>
    </cfRule>
  </conditionalFormatting>
  <conditionalFormatting sqref="AX35:BA36">
    <cfRule type="expression" dxfId="2547" priority="173">
      <formula>INDIRECT(ADDRESS(ROW(),COLUMN()))=TRUNC(INDIRECT(ADDRESS(ROW(),COLUMN())))</formula>
    </cfRule>
  </conditionalFormatting>
  <conditionalFormatting sqref="S39">
    <cfRule type="expression" dxfId="2546" priority="172">
      <formula>INDIRECT(ADDRESS(ROW(),COLUMN()))=TRUNC(INDIRECT(ADDRESS(ROW(),COLUMN())))</formula>
    </cfRule>
  </conditionalFormatting>
  <conditionalFormatting sqref="S38">
    <cfRule type="expression" dxfId="2545" priority="171">
      <formula>INDIRECT(ADDRESS(ROW(),COLUMN()))=TRUNC(INDIRECT(ADDRESS(ROW(),COLUMN())))</formula>
    </cfRule>
  </conditionalFormatting>
  <conditionalFormatting sqref="T39:Y39">
    <cfRule type="expression" dxfId="2544" priority="170">
      <formula>INDIRECT(ADDRESS(ROW(),COLUMN()))=TRUNC(INDIRECT(ADDRESS(ROW(),COLUMN())))</formula>
    </cfRule>
  </conditionalFormatting>
  <conditionalFormatting sqref="T38:Y38">
    <cfRule type="expression" dxfId="2543" priority="169">
      <formula>INDIRECT(ADDRESS(ROW(),COLUMN()))=TRUNC(INDIRECT(ADDRESS(ROW(),COLUMN())))</formula>
    </cfRule>
  </conditionalFormatting>
  <conditionalFormatting sqref="Z39">
    <cfRule type="expression" dxfId="2542" priority="168">
      <formula>INDIRECT(ADDRESS(ROW(),COLUMN()))=TRUNC(INDIRECT(ADDRESS(ROW(),COLUMN())))</formula>
    </cfRule>
  </conditionalFormatting>
  <conditionalFormatting sqref="Z38">
    <cfRule type="expression" dxfId="2541" priority="167">
      <formula>INDIRECT(ADDRESS(ROW(),COLUMN()))=TRUNC(INDIRECT(ADDRESS(ROW(),COLUMN())))</formula>
    </cfRule>
  </conditionalFormatting>
  <conditionalFormatting sqref="AA39:AF39">
    <cfRule type="expression" dxfId="2540" priority="166">
      <formula>INDIRECT(ADDRESS(ROW(),COLUMN()))=TRUNC(INDIRECT(ADDRESS(ROW(),COLUMN())))</formula>
    </cfRule>
  </conditionalFormatting>
  <conditionalFormatting sqref="AA38:AF38">
    <cfRule type="expression" dxfId="2539" priority="165">
      <formula>INDIRECT(ADDRESS(ROW(),COLUMN()))=TRUNC(INDIRECT(ADDRESS(ROW(),COLUMN())))</formula>
    </cfRule>
  </conditionalFormatting>
  <conditionalFormatting sqref="AG39">
    <cfRule type="expression" dxfId="2538" priority="164">
      <formula>INDIRECT(ADDRESS(ROW(),COLUMN()))=TRUNC(INDIRECT(ADDRESS(ROW(),COLUMN())))</formula>
    </cfRule>
  </conditionalFormatting>
  <conditionalFormatting sqref="AG38">
    <cfRule type="expression" dxfId="2537" priority="163">
      <formula>INDIRECT(ADDRESS(ROW(),COLUMN()))=TRUNC(INDIRECT(ADDRESS(ROW(),COLUMN())))</formula>
    </cfRule>
  </conditionalFormatting>
  <conditionalFormatting sqref="AH39:AM39">
    <cfRule type="expression" dxfId="2536" priority="162">
      <formula>INDIRECT(ADDRESS(ROW(),COLUMN()))=TRUNC(INDIRECT(ADDRESS(ROW(),COLUMN())))</formula>
    </cfRule>
  </conditionalFormatting>
  <conditionalFormatting sqref="AH38:AM38">
    <cfRule type="expression" dxfId="2535" priority="161">
      <formula>INDIRECT(ADDRESS(ROW(),COLUMN()))=TRUNC(INDIRECT(ADDRESS(ROW(),COLUMN())))</formula>
    </cfRule>
  </conditionalFormatting>
  <conditionalFormatting sqref="AN39">
    <cfRule type="expression" dxfId="2534" priority="160">
      <formula>INDIRECT(ADDRESS(ROW(),COLUMN()))=TRUNC(INDIRECT(ADDRESS(ROW(),COLUMN())))</formula>
    </cfRule>
  </conditionalFormatting>
  <conditionalFormatting sqref="AN38">
    <cfRule type="expression" dxfId="2533" priority="159">
      <formula>INDIRECT(ADDRESS(ROW(),COLUMN()))=TRUNC(INDIRECT(ADDRESS(ROW(),COLUMN())))</formula>
    </cfRule>
  </conditionalFormatting>
  <conditionalFormatting sqref="AO39:AT39">
    <cfRule type="expression" dxfId="2532" priority="158">
      <formula>INDIRECT(ADDRESS(ROW(),COLUMN()))=TRUNC(INDIRECT(ADDRESS(ROW(),COLUMN())))</formula>
    </cfRule>
  </conditionalFormatting>
  <conditionalFormatting sqref="AO38:AT38">
    <cfRule type="expression" dxfId="2531" priority="157">
      <formula>INDIRECT(ADDRESS(ROW(),COLUMN()))=TRUNC(INDIRECT(ADDRESS(ROW(),COLUMN())))</formula>
    </cfRule>
  </conditionalFormatting>
  <conditionalFormatting sqref="AU39">
    <cfRule type="expression" dxfId="2530" priority="156">
      <formula>INDIRECT(ADDRESS(ROW(),COLUMN()))=TRUNC(INDIRECT(ADDRESS(ROW(),COLUMN())))</formula>
    </cfRule>
  </conditionalFormatting>
  <conditionalFormatting sqref="AU38">
    <cfRule type="expression" dxfId="2529" priority="155">
      <formula>INDIRECT(ADDRESS(ROW(),COLUMN()))=TRUNC(INDIRECT(ADDRESS(ROW(),COLUMN())))</formula>
    </cfRule>
  </conditionalFormatting>
  <conditionalFormatting sqref="AV39:AW39">
    <cfRule type="expression" dxfId="2528" priority="154">
      <formula>INDIRECT(ADDRESS(ROW(),COLUMN()))=TRUNC(INDIRECT(ADDRESS(ROW(),COLUMN())))</formula>
    </cfRule>
  </conditionalFormatting>
  <conditionalFormatting sqref="AV38:AW38">
    <cfRule type="expression" dxfId="2527" priority="153">
      <formula>INDIRECT(ADDRESS(ROW(),COLUMN()))=TRUNC(INDIRECT(ADDRESS(ROW(),COLUMN())))</formula>
    </cfRule>
  </conditionalFormatting>
  <conditionalFormatting sqref="AX38:BA39">
    <cfRule type="expression" dxfId="2526" priority="152">
      <formula>INDIRECT(ADDRESS(ROW(),COLUMN()))=TRUNC(INDIRECT(ADDRESS(ROW(),COLUMN())))</formula>
    </cfRule>
  </conditionalFormatting>
  <conditionalFormatting sqref="S42">
    <cfRule type="expression" dxfId="2525" priority="151">
      <formula>INDIRECT(ADDRESS(ROW(),COLUMN()))=TRUNC(INDIRECT(ADDRESS(ROW(),COLUMN())))</formula>
    </cfRule>
  </conditionalFormatting>
  <conditionalFormatting sqref="S41">
    <cfRule type="expression" dxfId="2524" priority="150">
      <formula>INDIRECT(ADDRESS(ROW(),COLUMN()))=TRUNC(INDIRECT(ADDRESS(ROW(),COLUMN())))</formula>
    </cfRule>
  </conditionalFormatting>
  <conditionalFormatting sqref="T42:Y42">
    <cfRule type="expression" dxfId="2523" priority="149">
      <formula>INDIRECT(ADDRESS(ROW(),COLUMN()))=TRUNC(INDIRECT(ADDRESS(ROW(),COLUMN())))</formula>
    </cfRule>
  </conditionalFormatting>
  <conditionalFormatting sqref="T41:Y41">
    <cfRule type="expression" dxfId="2522" priority="148">
      <formula>INDIRECT(ADDRESS(ROW(),COLUMN()))=TRUNC(INDIRECT(ADDRESS(ROW(),COLUMN())))</formula>
    </cfRule>
  </conditionalFormatting>
  <conditionalFormatting sqref="Z42">
    <cfRule type="expression" dxfId="2521" priority="147">
      <formula>INDIRECT(ADDRESS(ROW(),COLUMN()))=TRUNC(INDIRECT(ADDRESS(ROW(),COLUMN())))</formula>
    </cfRule>
  </conditionalFormatting>
  <conditionalFormatting sqref="Z41">
    <cfRule type="expression" dxfId="2520" priority="146">
      <formula>INDIRECT(ADDRESS(ROW(),COLUMN()))=TRUNC(INDIRECT(ADDRESS(ROW(),COLUMN())))</formula>
    </cfRule>
  </conditionalFormatting>
  <conditionalFormatting sqref="AA42:AF42">
    <cfRule type="expression" dxfId="2519" priority="145">
      <formula>INDIRECT(ADDRESS(ROW(),COLUMN()))=TRUNC(INDIRECT(ADDRESS(ROW(),COLUMN())))</formula>
    </cfRule>
  </conditionalFormatting>
  <conditionalFormatting sqref="AA41:AF41">
    <cfRule type="expression" dxfId="2518" priority="144">
      <formula>INDIRECT(ADDRESS(ROW(),COLUMN()))=TRUNC(INDIRECT(ADDRESS(ROW(),COLUMN())))</formula>
    </cfRule>
  </conditionalFormatting>
  <conditionalFormatting sqref="AG42">
    <cfRule type="expression" dxfId="2517" priority="143">
      <formula>INDIRECT(ADDRESS(ROW(),COLUMN()))=TRUNC(INDIRECT(ADDRESS(ROW(),COLUMN())))</formula>
    </cfRule>
  </conditionalFormatting>
  <conditionalFormatting sqref="AG41">
    <cfRule type="expression" dxfId="2516" priority="142">
      <formula>INDIRECT(ADDRESS(ROW(),COLUMN()))=TRUNC(INDIRECT(ADDRESS(ROW(),COLUMN())))</formula>
    </cfRule>
  </conditionalFormatting>
  <conditionalFormatting sqref="AH42:AM42">
    <cfRule type="expression" dxfId="2515" priority="141">
      <formula>INDIRECT(ADDRESS(ROW(),COLUMN()))=TRUNC(INDIRECT(ADDRESS(ROW(),COLUMN())))</formula>
    </cfRule>
  </conditionalFormatting>
  <conditionalFormatting sqref="AH41:AM41">
    <cfRule type="expression" dxfId="2514" priority="140">
      <formula>INDIRECT(ADDRESS(ROW(),COLUMN()))=TRUNC(INDIRECT(ADDRESS(ROW(),COLUMN())))</formula>
    </cfRule>
  </conditionalFormatting>
  <conditionalFormatting sqref="AN42">
    <cfRule type="expression" dxfId="2513" priority="139">
      <formula>INDIRECT(ADDRESS(ROW(),COLUMN()))=TRUNC(INDIRECT(ADDRESS(ROW(),COLUMN())))</formula>
    </cfRule>
  </conditionalFormatting>
  <conditionalFormatting sqref="AN41">
    <cfRule type="expression" dxfId="2512" priority="138">
      <formula>INDIRECT(ADDRESS(ROW(),COLUMN()))=TRUNC(INDIRECT(ADDRESS(ROW(),COLUMN())))</formula>
    </cfRule>
  </conditionalFormatting>
  <conditionalFormatting sqref="AO42:AT42">
    <cfRule type="expression" dxfId="2511" priority="137">
      <formula>INDIRECT(ADDRESS(ROW(),COLUMN()))=TRUNC(INDIRECT(ADDRESS(ROW(),COLUMN())))</formula>
    </cfRule>
  </conditionalFormatting>
  <conditionalFormatting sqref="AO41:AT41">
    <cfRule type="expression" dxfId="2510" priority="136">
      <formula>INDIRECT(ADDRESS(ROW(),COLUMN()))=TRUNC(INDIRECT(ADDRESS(ROW(),COLUMN())))</formula>
    </cfRule>
  </conditionalFormatting>
  <conditionalFormatting sqref="AU42">
    <cfRule type="expression" dxfId="2509" priority="135">
      <formula>INDIRECT(ADDRESS(ROW(),COLUMN()))=TRUNC(INDIRECT(ADDRESS(ROW(),COLUMN())))</formula>
    </cfRule>
  </conditionalFormatting>
  <conditionalFormatting sqref="AU41">
    <cfRule type="expression" dxfId="2508" priority="134">
      <formula>INDIRECT(ADDRESS(ROW(),COLUMN()))=TRUNC(INDIRECT(ADDRESS(ROW(),COLUMN())))</formula>
    </cfRule>
  </conditionalFormatting>
  <conditionalFormatting sqref="AV42:AW42">
    <cfRule type="expression" dxfId="2507" priority="133">
      <formula>INDIRECT(ADDRESS(ROW(),COLUMN()))=TRUNC(INDIRECT(ADDRESS(ROW(),COLUMN())))</formula>
    </cfRule>
  </conditionalFormatting>
  <conditionalFormatting sqref="AV41:AW41">
    <cfRule type="expression" dxfId="2506" priority="132">
      <formula>INDIRECT(ADDRESS(ROW(),COLUMN()))=TRUNC(INDIRECT(ADDRESS(ROW(),COLUMN())))</formula>
    </cfRule>
  </conditionalFormatting>
  <conditionalFormatting sqref="AX41:BA42">
    <cfRule type="expression" dxfId="2505" priority="131">
      <formula>INDIRECT(ADDRESS(ROW(),COLUMN()))=TRUNC(INDIRECT(ADDRESS(ROW(),COLUMN())))</formula>
    </cfRule>
  </conditionalFormatting>
  <conditionalFormatting sqref="S45">
    <cfRule type="expression" dxfId="2504" priority="130">
      <formula>INDIRECT(ADDRESS(ROW(),COLUMN()))=TRUNC(INDIRECT(ADDRESS(ROW(),COLUMN())))</formula>
    </cfRule>
  </conditionalFormatting>
  <conditionalFormatting sqref="S44">
    <cfRule type="expression" dxfId="2503" priority="129">
      <formula>INDIRECT(ADDRESS(ROW(),COLUMN()))=TRUNC(INDIRECT(ADDRESS(ROW(),COLUMN())))</formula>
    </cfRule>
  </conditionalFormatting>
  <conditionalFormatting sqref="T45:Y45">
    <cfRule type="expression" dxfId="2502" priority="128">
      <formula>INDIRECT(ADDRESS(ROW(),COLUMN()))=TRUNC(INDIRECT(ADDRESS(ROW(),COLUMN())))</formula>
    </cfRule>
  </conditionalFormatting>
  <conditionalFormatting sqref="T44:Y44">
    <cfRule type="expression" dxfId="2501" priority="127">
      <formula>INDIRECT(ADDRESS(ROW(),COLUMN()))=TRUNC(INDIRECT(ADDRESS(ROW(),COLUMN())))</formula>
    </cfRule>
  </conditionalFormatting>
  <conditionalFormatting sqref="Z45">
    <cfRule type="expression" dxfId="2500" priority="126">
      <formula>INDIRECT(ADDRESS(ROW(),COLUMN()))=TRUNC(INDIRECT(ADDRESS(ROW(),COLUMN())))</formula>
    </cfRule>
  </conditionalFormatting>
  <conditionalFormatting sqref="Z44">
    <cfRule type="expression" dxfId="2499" priority="125">
      <formula>INDIRECT(ADDRESS(ROW(),COLUMN()))=TRUNC(INDIRECT(ADDRESS(ROW(),COLUMN())))</formula>
    </cfRule>
  </conditionalFormatting>
  <conditionalFormatting sqref="AA45:AF45">
    <cfRule type="expression" dxfId="2498" priority="124">
      <formula>INDIRECT(ADDRESS(ROW(),COLUMN()))=TRUNC(INDIRECT(ADDRESS(ROW(),COLUMN())))</formula>
    </cfRule>
  </conditionalFormatting>
  <conditionalFormatting sqref="AA44:AF44">
    <cfRule type="expression" dxfId="2497" priority="123">
      <formula>INDIRECT(ADDRESS(ROW(),COLUMN()))=TRUNC(INDIRECT(ADDRESS(ROW(),COLUMN())))</formula>
    </cfRule>
  </conditionalFormatting>
  <conditionalFormatting sqref="AG45">
    <cfRule type="expression" dxfId="2496" priority="122">
      <formula>INDIRECT(ADDRESS(ROW(),COLUMN()))=TRUNC(INDIRECT(ADDRESS(ROW(),COLUMN())))</formula>
    </cfRule>
  </conditionalFormatting>
  <conditionalFormatting sqref="AG44">
    <cfRule type="expression" dxfId="2495" priority="121">
      <formula>INDIRECT(ADDRESS(ROW(),COLUMN()))=TRUNC(INDIRECT(ADDRESS(ROW(),COLUMN())))</formula>
    </cfRule>
  </conditionalFormatting>
  <conditionalFormatting sqref="AH45:AM45">
    <cfRule type="expression" dxfId="2494" priority="120">
      <formula>INDIRECT(ADDRESS(ROW(),COLUMN()))=TRUNC(INDIRECT(ADDRESS(ROW(),COLUMN())))</formula>
    </cfRule>
  </conditionalFormatting>
  <conditionalFormatting sqref="AH44:AM44">
    <cfRule type="expression" dxfId="2493" priority="119">
      <formula>INDIRECT(ADDRESS(ROW(),COLUMN()))=TRUNC(INDIRECT(ADDRESS(ROW(),COLUMN())))</formula>
    </cfRule>
  </conditionalFormatting>
  <conditionalFormatting sqref="AN45">
    <cfRule type="expression" dxfId="2492" priority="118">
      <formula>INDIRECT(ADDRESS(ROW(),COLUMN()))=TRUNC(INDIRECT(ADDRESS(ROW(),COLUMN())))</formula>
    </cfRule>
  </conditionalFormatting>
  <conditionalFormatting sqref="AN44">
    <cfRule type="expression" dxfId="2491" priority="117">
      <formula>INDIRECT(ADDRESS(ROW(),COLUMN()))=TRUNC(INDIRECT(ADDRESS(ROW(),COLUMN())))</formula>
    </cfRule>
  </conditionalFormatting>
  <conditionalFormatting sqref="AO45:AT45">
    <cfRule type="expression" dxfId="2490" priority="116">
      <formula>INDIRECT(ADDRESS(ROW(),COLUMN()))=TRUNC(INDIRECT(ADDRESS(ROW(),COLUMN())))</formula>
    </cfRule>
  </conditionalFormatting>
  <conditionalFormatting sqref="AO44:AT44">
    <cfRule type="expression" dxfId="2489" priority="115">
      <formula>INDIRECT(ADDRESS(ROW(),COLUMN()))=TRUNC(INDIRECT(ADDRESS(ROW(),COLUMN())))</formula>
    </cfRule>
  </conditionalFormatting>
  <conditionalFormatting sqref="AU45">
    <cfRule type="expression" dxfId="2488" priority="114">
      <formula>INDIRECT(ADDRESS(ROW(),COLUMN()))=TRUNC(INDIRECT(ADDRESS(ROW(),COLUMN())))</formula>
    </cfRule>
  </conditionalFormatting>
  <conditionalFormatting sqref="AU44">
    <cfRule type="expression" dxfId="2487" priority="113">
      <formula>INDIRECT(ADDRESS(ROW(),COLUMN()))=TRUNC(INDIRECT(ADDRESS(ROW(),COLUMN())))</formula>
    </cfRule>
  </conditionalFormatting>
  <conditionalFormatting sqref="AV45:AW45">
    <cfRule type="expression" dxfId="2486" priority="112">
      <formula>INDIRECT(ADDRESS(ROW(),COLUMN()))=TRUNC(INDIRECT(ADDRESS(ROW(),COLUMN())))</formula>
    </cfRule>
  </conditionalFormatting>
  <conditionalFormatting sqref="AV44:AW44">
    <cfRule type="expression" dxfId="2485" priority="111">
      <formula>INDIRECT(ADDRESS(ROW(),COLUMN()))=TRUNC(INDIRECT(ADDRESS(ROW(),COLUMN())))</formula>
    </cfRule>
  </conditionalFormatting>
  <conditionalFormatting sqref="AX44:BA45">
    <cfRule type="expression" dxfId="2484" priority="110">
      <formula>INDIRECT(ADDRESS(ROW(),COLUMN()))=TRUNC(INDIRECT(ADDRESS(ROW(),COLUMN())))</formula>
    </cfRule>
  </conditionalFormatting>
  <conditionalFormatting sqref="S48">
    <cfRule type="expression" dxfId="2483" priority="109">
      <formula>INDIRECT(ADDRESS(ROW(),COLUMN()))=TRUNC(INDIRECT(ADDRESS(ROW(),COLUMN())))</formula>
    </cfRule>
  </conditionalFormatting>
  <conditionalFormatting sqref="S47">
    <cfRule type="expression" dxfId="2482" priority="108">
      <formula>INDIRECT(ADDRESS(ROW(),COLUMN()))=TRUNC(INDIRECT(ADDRESS(ROW(),COLUMN())))</formula>
    </cfRule>
  </conditionalFormatting>
  <conditionalFormatting sqref="T48:Y48">
    <cfRule type="expression" dxfId="2481" priority="107">
      <formula>INDIRECT(ADDRESS(ROW(),COLUMN()))=TRUNC(INDIRECT(ADDRESS(ROW(),COLUMN())))</formula>
    </cfRule>
  </conditionalFormatting>
  <conditionalFormatting sqref="T47:Y47">
    <cfRule type="expression" dxfId="2480" priority="106">
      <formula>INDIRECT(ADDRESS(ROW(),COLUMN()))=TRUNC(INDIRECT(ADDRESS(ROW(),COLUMN())))</formula>
    </cfRule>
  </conditionalFormatting>
  <conditionalFormatting sqref="Z48">
    <cfRule type="expression" dxfId="2479" priority="105">
      <formula>INDIRECT(ADDRESS(ROW(),COLUMN()))=TRUNC(INDIRECT(ADDRESS(ROW(),COLUMN())))</formula>
    </cfRule>
  </conditionalFormatting>
  <conditionalFormatting sqref="Z47">
    <cfRule type="expression" dxfId="2478" priority="104">
      <formula>INDIRECT(ADDRESS(ROW(),COLUMN()))=TRUNC(INDIRECT(ADDRESS(ROW(),COLUMN())))</formula>
    </cfRule>
  </conditionalFormatting>
  <conditionalFormatting sqref="AA48:AF48">
    <cfRule type="expression" dxfId="2477" priority="103">
      <formula>INDIRECT(ADDRESS(ROW(),COLUMN()))=TRUNC(INDIRECT(ADDRESS(ROW(),COLUMN())))</formula>
    </cfRule>
  </conditionalFormatting>
  <conditionalFormatting sqref="AA47:AF47">
    <cfRule type="expression" dxfId="2476" priority="102">
      <formula>INDIRECT(ADDRESS(ROW(),COLUMN()))=TRUNC(INDIRECT(ADDRESS(ROW(),COLUMN())))</formula>
    </cfRule>
  </conditionalFormatting>
  <conditionalFormatting sqref="AG48">
    <cfRule type="expression" dxfId="2475" priority="101">
      <formula>INDIRECT(ADDRESS(ROW(),COLUMN()))=TRUNC(INDIRECT(ADDRESS(ROW(),COLUMN())))</formula>
    </cfRule>
  </conditionalFormatting>
  <conditionalFormatting sqref="AG47">
    <cfRule type="expression" dxfId="2474" priority="100">
      <formula>INDIRECT(ADDRESS(ROW(),COLUMN()))=TRUNC(INDIRECT(ADDRESS(ROW(),COLUMN())))</formula>
    </cfRule>
  </conditionalFormatting>
  <conditionalFormatting sqref="AH48:AM48">
    <cfRule type="expression" dxfId="2473" priority="99">
      <formula>INDIRECT(ADDRESS(ROW(),COLUMN()))=TRUNC(INDIRECT(ADDRESS(ROW(),COLUMN())))</formula>
    </cfRule>
  </conditionalFormatting>
  <conditionalFormatting sqref="AH47:AM47">
    <cfRule type="expression" dxfId="2472" priority="98">
      <formula>INDIRECT(ADDRESS(ROW(),COLUMN()))=TRUNC(INDIRECT(ADDRESS(ROW(),COLUMN())))</formula>
    </cfRule>
  </conditionalFormatting>
  <conditionalFormatting sqref="AN48">
    <cfRule type="expression" dxfId="2471" priority="97">
      <formula>INDIRECT(ADDRESS(ROW(),COLUMN()))=TRUNC(INDIRECT(ADDRESS(ROW(),COLUMN())))</formula>
    </cfRule>
  </conditionalFormatting>
  <conditionalFormatting sqref="AN47">
    <cfRule type="expression" dxfId="2470" priority="96">
      <formula>INDIRECT(ADDRESS(ROW(),COLUMN()))=TRUNC(INDIRECT(ADDRESS(ROW(),COLUMN())))</formula>
    </cfRule>
  </conditionalFormatting>
  <conditionalFormatting sqref="AO48:AT48">
    <cfRule type="expression" dxfId="2469" priority="95">
      <formula>INDIRECT(ADDRESS(ROW(),COLUMN()))=TRUNC(INDIRECT(ADDRESS(ROW(),COLUMN())))</formula>
    </cfRule>
  </conditionalFormatting>
  <conditionalFormatting sqref="AO47:AT47">
    <cfRule type="expression" dxfId="2468" priority="94">
      <formula>INDIRECT(ADDRESS(ROW(),COLUMN()))=TRUNC(INDIRECT(ADDRESS(ROW(),COLUMN())))</formula>
    </cfRule>
  </conditionalFormatting>
  <conditionalFormatting sqref="AU48">
    <cfRule type="expression" dxfId="2467" priority="93">
      <formula>INDIRECT(ADDRESS(ROW(),COLUMN()))=TRUNC(INDIRECT(ADDRESS(ROW(),COLUMN())))</formula>
    </cfRule>
  </conditionalFormatting>
  <conditionalFormatting sqref="AU47">
    <cfRule type="expression" dxfId="2466" priority="92">
      <formula>INDIRECT(ADDRESS(ROW(),COLUMN()))=TRUNC(INDIRECT(ADDRESS(ROW(),COLUMN())))</formula>
    </cfRule>
  </conditionalFormatting>
  <conditionalFormatting sqref="AV48:AW48">
    <cfRule type="expression" dxfId="2465" priority="91">
      <formula>INDIRECT(ADDRESS(ROW(),COLUMN()))=TRUNC(INDIRECT(ADDRESS(ROW(),COLUMN())))</formula>
    </cfRule>
  </conditionalFormatting>
  <conditionalFormatting sqref="AV47:AW47">
    <cfRule type="expression" dxfId="2464" priority="90">
      <formula>INDIRECT(ADDRESS(ROW(),COLUMN()))=TRUNC(INDIRECT(ADDRESS(ROW(),COLUMN())))</formula>
    </cfRule>
  </conditionalFormatting>
  <conditionalFormatting sqref="AX47:BA48">
    <cfRule type="expression" dxfId="2463" priority="89">
      <formula>INDIRECT(ADDRESS(ROW(),COLUMN()))=TRUNC(INDIRECT(ADDRESS(ROW(),COLUMN())))</formula>
    </cfRule>
  </conditionalFormatting>
  <conditionalFormatting sqref="S51">
    <cfRule type="expression" dxfId="2462" priority="88">
      <formula>INDIRECT(ADDRESS(ROW(),COLUMN()))=TRUNC(INDIRECT(ADDRESS(ROW(),COLUMN())))</formula>
    </cfRule>
  </conditionalFormatting>
  <conditionalFormatting sqref="S50">
    <cfRule type="expression" dxfId="2461" priority="87">
      <formula>INDIRECT(ADDRESS(ROW(),COLUMN()))=TRUNC(INDIRECT(ADDRESS(ROW(),COLUMN())))</formula>
    </cfRule>
  </conditionalFormatting>
  <conditionalFormatting sqref="T51:Y51">
    <cfRule type="expression" dxfId="2460" priority="86">
      <formula>INDIRECT(ADDRESS(ROW(),COLUMN()))=TRUNC(INDIRECT(ADDRESS(ROW(),COLUMN())))</formula>
    </cfRule>
  </conditionalFormatting>
  <conditionalFormatting sqref="T50:Y50">
    <cfRule type="expression" dxfId="2459" priority="85">
      <formula>INDIRECT(ADDRESS(ROW(),COLUMN()))=TRUNC(INDIRECT(ADDRESS(ROW(),COLUMN())))</formula>
    </cfRule>
  </conditionalFormatting>
  <conditionalFormatting sqref="Z51">
    <cfRule type="expression" dxfId="2458" priority="84">
      <formula>INDIRECT(ADDRESS(ROW(),COLUMN()))=TRUNC(INDIRECT(ADDRESS(ROW(),COLUMN())))</formula>
    </cfRule>
  </conditionalFormatting>
  <conditionalFormatting sqref="Z50">
    <cfRule type="expression" dxfId="2457" priority="83">
      <formula>INDIRECT(ADDRESS(ROW(),COLUMN()))=TRUNC(INDIRECT(ADDRESS(ROW(),COLUMN())))</formula>
    </cfRule>
  </conditionalFormatting>
  <conditionalFormatting sqref="AA51:AF51">
    <cfRule type="expression" dxfId="2456" priority="82">
      <formula>INDIRECT(ADDRESS(ROW(),COLUMN()))=TRUNC(INDIRECT(ADDRESS(ROW(),COLUMN())))</formula>
    </cfRule>
  </conditionalFormatting>
  <conditionalFormatting sqref="AA50:AF50">
    <cfRule type="expression" dxfId="2455" priority="81">
      <formula>INDIRECT(ADDRESS(ROW(),COLUMN()))=TRUNC(INDIRECT(ADDRESS(ROW(),COLUMN())))</formula>
    </cfRule>
  </conditionalFormatting>
  <conditionalFormatting sqref="AG51">
    <cfRule type="expression" dxfId="2454" priority="80">
      <formula>INDIRECT(ADDRESS(ROW(),COLUMN()))=TRUNC(INDIRECT(ADDRESS(ROW(),COLUMN())))</formula>
    </cfRule>
  </conditionalFormatting>
  <conditionalFormatting sqref="AG50">
    <cfRule type="expression" dxfId="2453" priority="79">
      <formula>INDIRECT(ADDRESS(ROW(),COLUMN()))=TRUNC(INDIRECT(ADDRESS(ROW(),COLUMN())))</formula>
    </cfRule>
  </conditionalFormatting>
  <conditionalFormatting sqref="AH51:AM51">
    <cfRule type="expression" dxfId="2452" priority="78">
      <formula>INDIRECT(ADDRESS(ROW(),COLUMN()))=TRUNC(INDIRECT(ADDRESS(ROW(),COLUMN())))</formula>
    </cfRule>
  </conditionalFormatting>
  <conditionalFormatting sqref="AH50:AM50">
    <cfRule type="expression" dxfId="2451" priority="77">
      <formula>INDIRECT(ADDRESS(ROW(),COLUMN()))=TRUNC(INDIRECT(ADDRESS(ROW(),COLUMN())))</formula>
    </cfRule>
  </conditionalFormatting>
  <conditionalFormatting sqref="AN51">
    <cfRule type="expression" dxfId="2450" priority="76">
      <formula>INDIRECT(ADDRESS(ROW(),COLUMN()))=TRUNC(INDIRECT(ADDRESS(ROW(),COLUMN())))</formula>
    </cfRule>
  </conditionalFormatting>
  <conditionalFormatting sqref="AN50">
    <cfRule type="expression" dxfId="2449" priority="75">
      <formula>INDIRECT(ADDRESS(ROW(),COLUMN()))=TRUNC(INDIRECT(ADDRESS(ROW(),COLUMN())))</formula>
    </cfRule>
  </conditionalFormatting>
  <conditionalFormatting sqref="AO51:AT51">
    <cfRule type="expression" dxfId="2448" priority="74">
      <formula>INDIRECT(ADDRESS(ROW(),COLUMN()))=TRUNC(INDIRECT(ADDRESS(ROW(),COLUMN())))</formula>
    </cfRule>
  </conditionalFormatting>
  <conditionalFormatting sqref="AO50:AT50">
    <cfRule type="expression" dxfId="2447" priority="73">
      <formula>INDIRECT(ADDRESS(ROW(),COLUMN()))=TRUNC(INDIRECT(ADDRESS(ROW(),COLUMN())))</formula>
    </cfRule>
  </conditionalFormatting>
  <conditionalFormatting sqref="AU51">
    <cfRule type="expression" dxfId="2446" priority="72">
      <formula>INDIRECT(ADDRESS(ROW(),COLUMN()))=TRUNC(INDIRECT(ADDRESS(ROW(),COLUMN())))</formula>
    </cfRule>
  </conditionalFormatting>
  <conditionalFormatting sqref="AU50">
    <cfRule type="expression" dxfId="2445" priority="71">
      <formula>INDIRECT(ADDRESS(ROW(),COLUMN()))=TRUNC(INDIRECT(ADDRESS(ROW(),COLUMN())))</formula>
    </cfRule>
  </conditionalFormatting>
  <conditionalFormatting sqref="AV51:AW51">
    <cfRule type="expression" dxfId="2444" priority="70">
      <formula>INDIRECT(ADDRESS(ROW(),COLUMN()))=TRUNC(INDIRECT(ADDRESS(ROW(),COLUMN())))</formula>
    </cfRule>
  </conditionalFormatting>
  <conditionalFormatting sqref="AV50:AW50">
    <cfRule type="expression" dxfId="2443" priority="69">
      <formula>INDIRECT(ADDRESS(ROW(),COLUMN()))=TRUNC(INDIRECT(ADDRESS(ROW(),COLUMN())))</formula>
    </cfRule>
  </conditionalFormatting>
  <conditionalFormatting sqref="AX50:BA51">
    <cfRule type="expression" dxfId="2442" priority="68">
      <formula>INDIRECT(ADDRESS(ROW(),COLUMN()))=TRUNC(INDIRECT(ADDRESS(ROW(),COLUMN())))</formula>
    </cfRule>
  </conditionalFormatting>
  <conditionalFormatting sqref="S54">
    <cfRule type="expression" dxfId="2441" priority="67">
      <formula>INDIRECT(ADDRESS(ROW(),COLUMN()))=TRUNC(INDIRECT(ADDRESS(ROW(),COLUMN())))</formula>
    </cfRule>
  </conditionalFormatting>
  <conditionalFormatting sqref="S53">
    <cfRule type="expression" dxfId="2440" priority="66">
      <formula>INDIRECT(ADDRESS(ROW(),COLUMN()))=TRUNC(INDIRECT(ADDRESS(ROW(),COLUMN())))</formula>
    </cfRule>
  </conditionalFormatting>
  <conditionalFormatting sqref="T54:Y54">
    <cfRule type="expression" dxfId="2439" priority="65">
      <formula>INDIRECT(ADDRESS(ROW(),COLUMN()))=TRUNC(INDIRECT(ADDRESS(ROW(),COLUMN())))</formula>
    </cfRule>
  </conditionalFormatting>
  <conditionalFormatting sqref="T53:Y53">
    <cfRule type="expression" dxfId="2438" priority="64">
      <formula>INDIRECT(ADDRESS(ROW(),COLUMN()))=TRUNC(INDIRECT(ADDRESS(ROW(),COLUMN())))</formula>
    </cfRule>
  </conditionalFormatting>
  <conditionalFormatting sqref="Z54">
    <cfRule type="expression" dxfId="2437" priority="63">
      <formula>INDIRECT(ADDRESS(ROW(),COLUMN()))=TRUNC(INDIRECT(ADDRESS(ROW(),COLUMN())))</formula>
    </cfRule>
  </conditionalFormatting>
  <conditionalFormatting sqref="Z53">
    <cfRule type="expression" dxfId="2436" priority="62">
      <formula>INDIRECT(ADDRESS(ROW(),COLUMN()))=TRUNC(INDIRECT(ADDRESS(ROW(),COLUMN())))</formula>
    </cfRule>
  </conditionalFormatting>
  <conditionalFormatting sqref="AA54:AF54">
    <cfRule type="expression" dxfId="2435" priority="61">
      <formula>INDIRECT(ADDRESS(ROW(),COLUMN()))=TRUNC(INDIRECT(ADDRESS(ROW(),COLUMN())))</formula>
    </cfRule>
  </conditionalFormatting>
  <conditionalFormatting sqref="AA53:AF53">
    <cfRule type="expression" dxfId="2434" priority="60">
      <formula>INDIRECT(ADDRESS(ROW(),COLUMN()))=TRUNC(INDIRECT(ADDRESS(ROW(),COLUMN())))</formula>
    </cfRule>
  </conditionalFormatting>
  <conditionalFormatting sqref="AG54">
    <cfRule type="expression" dxfId="2433" priority="59">
      <formula>INDIRECT(ADDRESS(ROW(),COLUMN()))=TRUNC(INDIRECT(ADDRESS(ROW(),COLUMN())))</formula>
    </cfRule>
  </conditionalFormatting>
  <conditionalFormatting sqref="AG53">
    <cfRule type="expression" dxfId="2432" priority="58">
      <formula>INDIRECT(ADDRESS(ROW(),COLUMN()))=TRUNC(INDIRECT(ADDRESS(ROW(),COLUMN())))</formula>
    </cfRule>
  </conditionalFormatting>
  <conditionalFormatting sqref="AH54:AM54">
    <cfRule type="expression" dxfId="2431" priority="57">
      <formula>INDIRECT(ADDRESS(ROW(),COLUMN()))=TRUNC(INDIRECT(ADDRESS(ROW(),COLUMN())))</formula>
    </cfRule>
  </conditionalFormatting>
  <conditionalFormatting sqref="AH53:AM53">
    <cfRule type="expression" dxfId="2430" priority="56">
      <formula>INDIRECT(ADDRESS(ROW(),COLUMN()))=TRUNC(INDIRECT(ADDRESS(ROW(),COLUMN())))</formula>
    </cfRule>
  </conditionalFormatting>
  <conditionalFormatting sqref="AN54">
    <cfRule type="expression" dxfId="2429" priority="55">
      <formula>INDIRECT(ADDRESS(ROW(),COLUMN()))=TRUNC(INDIRECT(ADDRESS(ROW(),COLUMN())))</formula>
    </cfRule>
  </conditionalFormatting>
  <conditionalFormatting sqref="AN53">
    <cfRule type="expression" dxfId="2428" priority="54">
      <formula>INDIRECT(ADDRESS(ROW(),COLUMN()))=TRUNC(INDIRECT(ADDRESS(ROW(),COLUMN())))</formula>
    </cfRule>
  </conditionalFormatting>
  <conditionalFormatting sqref="AO54:AT54">
    <cfRule type="expression" dxfId="2427" priority="53">
      <formula>INDIRECT(ADDRESS(ROW(),COLUMN()))=TRUNC(INDIRECT(ADDRESS(ROW(),COLUMN())))</formula>
    </cfRule>
  </conditionalFormatting>
  <conditionalFormatting sqref="AO53:AT53">
    <cfRule type="expression" dxfId="2426" priority="52">
      <formula>INDIRECT(ADDRESS(ROW(),COLUMN()))=TRUNC(INDIRECT(ADDRESS(ROW(),COLUMN())))</formula>
    </cfRule>
  </conditionalFormatting>
  <conditionalFormatting sqref="AU54">
    <cfRule type="expression" dxfId="2425" priority="51">
      <formula>INDIRECT(ADDRESS(ROW(),COLUMN()))=TRUNC(INDIRECT(ADDRESS(ROW(),COLUMN())))</formula>
    </cfRule>
  </conditionalFormatting>
  <conditionalFormatting sqref="AU53">
    <cfRule type="expression" dxfId="2424" priority="50">
      <formula>INDIRECT(ADDRESS(ROW(),COLUMN()))=TRUNC(INDIRECT(ADDRESS(ROW(),COLUMN())))</formula>
    </cfRule>
  </conditionalFormatting>
  <conditionalFormatting sqref="AV54:AW54">
    <cfRule type="expression" dxfId="2423" priority="49">
      <formula>INDIRECT(ADDRESS(ROW(),COLUMN()))=TRUNC(INDIRECT(ADDRESS(ROW(),COLUMN())))</formula>
    </cfRule>
  </conditionalFormatting>
  <conditionalFormatting sqref="AV53:AW53">
    <cfRule type="expression" dxfId="2422" priority="48">
      <formula>INDIRECT(ADDRESS(ROW(),COLUMN()))=TRUNC(INDIRECT(ADDRESS(ROW(),COLUMN())))</formula>
    </cfRule>
  </conditionalFormatting>
  <conditionalFormatting sqref="AX53:BA54">
    <cfRule type="expression" dxfId="2421" priority="47">
      <formula>INDIRECT(ADDRESS(ROW(),COLUMN()))=TRUNC(INDIRECT(ADDRESS(ROW(),COLUMN())))</formula>
    </cfRule>
  </conditionalFormatting>
  <conditionalFormatting sqref="S57">
    <cfRule type="expression" dxfId="2420" priority="46">
      <formula>INDIRECT(ADDRESS(ROW(),COLUMN()))=TRUNC(INDIRECT(ADDRESS(ROW(),COLUMN())))</formula>
    </cfRule>
  </conditionalFormatting>
  <conditionalFormatting sqref="S56">
    <cfRule type="expression" dxfId="2419" priority="45">
      <formula>INDIRECT(ADDRESS(ROW(),COLUMN()))=TRUNC(INDIRECT(ADDRESS(ROW(),COLUMN())))</formula>
    </cfRule>
  </conditionalFormatting>
  <conditionalFormatting sqref="T57:Y57">
    <cfRule type="expression" dxfId="2418" priority="44">
      <formula>INDIRECT(ADDRESS(ROW(),COLUMN()))=TRUNC(INDIRECT(ADDRESS(ROW(),COLUMN())))</formula>
    </cfRule>
  </conditionalFormatting>
  <conditionalFormatting sqref="T56:Y56">
    <cfRule type="expression" dxfId="2417" priority="43">
      <formula>INDIRECT(ADDRESS(ROW(),COLUMN()))=TRUNC(INDIRECT(ADDRESS(ROW(),COLUMN())))</formula>
    </cfRule>
  </conditionalFormatting>
  <conditionalFormatting sqref="Z57">
    <cfRule type="expression" dxfId="2416" priority="42">
      <formula>INDIRECT(ADDRESS(ROW(),COLUMN()))=TRUNC(INDIRECT(ADDRESS(ROW(),COLUMN())))</formula>
    </cfRule>
  </conditionalFormatting>
  <conditionalFormatting sqref="Z56">
    <cfRule type="expression" dxfId="2415" priority="41">
      <formula>INDIRECT(ADDRESS(ROW(),COLUMN()))=TRUNC(INDIRECT(ADDRESS(ROW(),COLUMN())))</formula>
    </cfRule>
  </conditionalFormatting>
  <conditionalFormatting sqref="AA57:AF57">
    <cfRule type="expression" dxfId="2414" priority="40">
      <formula>INDIRECT(ADDRESS(ROW(),COLUMN()))=TRUNC(INDIRECT(ADDRESS(ROW(),COLUMN())))</formula>
    </cfRule>
  </conditionalFormatting>
  <conditionalFormatting sqref="AA56:AF56">
    <cfRule type="expression" dxfId="2413" priority="39">
      <formula>INDIRECT(ADDRESS(ROW(),COLUMN()))=TRUNC(INDIRECT(ADDRESS(ROW(),COLUMN())))</formula>
    </cfRule>
  </conditionalFormatting>
  <conditionalFormatting sqref="AG57">
    <cfRule type="expression" dxfId="2412" priority="38">
      <formula>INDIRECT(ADDRESS(ROW(),COLUMN()))=TRUNC(INDIRECT(ADDRESS(ROW(),COLUMN())))</formula>
    </cfRule>
  </conditionalFormatting>
  <conditionalFormatting sqref="AG56">
    <cfRule type="expression" dxfId="2411" priority="37">
      <formula>INDIRECT(ADDRESS(ROW(),COLUMN()))=TRUNC(INDIRECT(ADDRESS(ROW(),COLUMN())))</formula>
    </cfRule>
  </conditionalFormatting>
  <conditionalFormatting sqref="AH57:AM57">
    <cfRule type="expression" dxfId="2410" priority="36">
      <formula>INDIRECT(ADDRESS(ROW(),COLUMN()))=TRUNC(INDIRECT(ADDRESS(ROW(),COLUMN())))</formula>
    </cfRule>
  </conditionalFormatting>
  <conditionalFormatting sqref="AH56:AM56">
    <cfRule type="expression" dxfId="2409" priority="35">
      <formula>INDIRECT(ADDRESS(ROW(),COLUMN()))=TRUNC(INDIRECT(ADDRESS(ROW(),COLUMN())))</formula>
    </cfRule>
  </conditionalFormatting>
  <conditionalFormatting sqref="AN57">
    <cfRule type="expression" dxfId="2408" priority="34">
      <formula>INDIRECT(ADDRESS(ROW(),COLUMN()))=TRUNC(INDIRECT(ADDRESS(ROW(),COLUMN())))</formula>
    </cfRule>
  </conditionalFormatting>
  <conditionalFormatting sqref="AN56">
    <cfRule type="expression" dxfId="2407" priority="33">
      <formula>INDIRECT(ADDRESS(ROW(),COLUMN()))=TRUNC(INDIRECT(ADDRESS(ROW(),COLUMN())))</formula>
    </cfRule>
  </conditionalFormatting>
  <conditionalFormatting sqref="AO57:AT57">
    <cfRule type="expression" dxfId="2406" priority="32">
      <formula>INDIRECT(ADDRESS(ROW(),COLUMN()))=TRUNC(INDIRECT(ADDRESS(ROW(),COLUMN())))</formula>
    </cfRule>
  </conditionalFormatting>
  <conditionalFormatting sqref="AO56:AT56">
    <cfRule type="expression" dxfId="2405" priority="31">
      <formula>INDIRECT(ADDRESS(ROW(),COLUMN()))=TRUNC(INDIRECT(ADDRESS(ROW(),COLUMN())))</formula>
    </cfRule>
  </conditionalFormatting>
  <conditionalFormatting sqref="AU57">
    <cfRule type="expression" dxfId="2404" priority="30">
      <formula>INDIRECT(ADDRESS(ROW(),COLUMN()))=TRUNC(INDIRECT(ADDRESS(ROW(),COLUMN())))</formula>
    </cfRule>
  </conditionalFormatting>
  <conditionalFormatting sqref="AU56">
    <cfRule type="expression" dxfId="2403" priority="29">
      <formula>INDIRECT(ADDRESS(ROW(),COLUMN()))=TRUNC(INDIRECT(ADDRESS(ROW(),COLUMN())))</formula>
    </cfRule>
  </conditionalFormatting>
  <conditionalFormatting sqref="AV57:AW57">
    <cfRule type="expression" dxfId="2402" priority="28">
      <formula>INDIRECT(ADDRESS(ROW(),COLUMN()))=TRUNC(INDIRECT(ADDRESS(ROW(),COLUMN())))</formula>
    </cfRule>
  </conditionalFormatting>
  <conditionalFormatting sqref="AV56:AW56">
    <cfRule type="expression" dxfId="2401" priority="27">
      <formula>INDIRECT(ADDRESS(ROW(),COLUMN()))=TRUNC(INDIRECT(ADDRESS(ROW(),COLUMN())))</formula>
    </cfRule>
  </conditionalFormatting>
  <conditionalFormatting sqref="AX56:BA57">
    <cfRule type="expression" dxfId="2400" priority="26">
      <formula>INDIRECT(ADDRESS(ROW(),COLUMN()))=TRUNC(INDIRECT(ADDRESS(ROW(),COLUMN())))</formula>
    </cfRule>
  </conditionalFormatting>
  <conditionalFormatting sqref="S60">
    <cfRule type="expression" dxfId="2399" priority="25">
      <formula>INDIRECT(ADDRESS(ROW(),COLUMN()))=TRUNC(INDIRECT(ADDRESS(ROW(),COLUMN())))</formula>
    </cfRule>
  </conditionalFormatting>
  <conditionalFormatting sqref="S59">
    <cfRule type="expression" dxfId="2398" priority="24">
      <formula>INDIRECT(ADDRESS(ROW(),COLUMN()))=TRUNC(INDIRECT(ADDRESS(ROW(),COLUMN())))</formula>
    </cfRule>
  </conditionalFormatting>
  <conditionalFormatting sqref="T60:Y60">
    <cfRule type="expression" dxfId="2397" priority="23">
      <formula>INDIRECT(ADDRESS(ROW(),COLUMN()))=TRUNC(INDIRECT(ADDRESS(ROW(),COLUMN())))</formula>
    </cfRule>
  </conditionalFormatting>
  <conditionalFormatting sqref="T59:Y59">
    <cfRule type="expression" dxfId="2396" priority="22">
      <formula>INDIRECT(ADDRESS(ROW(),COLUMN()))=TRUNC(INDIRECT(ADDRESS(ROW(),COLUMN())))</formula>
    </cfRule>
  </conditionalFormatting>
  <conditionalFormatting sqref="Z60">
    <cfRule type="expression" dxfId="2395" priority="21">
      <formula>INDIRECT(ADDRESS(ROW(),COLUMN()))=TRUNC(INDIRECT(ADDRESS(ROW(),COLUMN())))</formula>
    </cfRule>
  </conditionalFormatting>
  <conditionalFormatting sqref="Z59">
    <cfRule type="expression" dxfId="2394" priority="20">
      <formula>INDIRECT(ADDRESS(ROW(),COLUMN()))=TRUNC(INDIRECT(ADDRESS(ROW(),COLUMN())))</formula>
    </cfRule>
  </conditionalFormatting>
  <conditionalFormatting sqref="AA60:AF60">
    <cfRule type="expression" dxfId="2393" priority="19">
      <formula>INDIRECT(ADDRESS(ROW(),COLUMN()))=TRUNC(INDIRECT(ADDRESS(ROW(),COLUMN())))</formula>
    </cfRule>
  </conditionalFormatting>
  <conditionalFormatting sqref="AA59:AF59">
    <cfRule type="expression" dxfId="2392" priority="18">
      <formula>INDIRECT(ADDRESS(ROW(),COLUMN()))=TRUNC(INDIRECT(ADDRESS(ROW(),COLUMN())))</formula>
    </cfRule>
  </conditionalFormatting>
  <conditionalFormatting sqref="AG60">
    <cfRule type="expression" dxfId="2391" priority="17">
      <formula>INDIRECT(ADDRESS(ROW(),COLUMN()))=TRUNC(INDIRECT(ADDRESS(ROW(),COLUMN())))</formula>
    </cfRule>
  </conditionalFormatting>
  <conditionalFormatting sqref="AG59">
    <cfRule type="expression" dxfId="2390" priority="16">
      <formula>INDIRECT(ADDRESS(ROW(),COLUMN()))=TRUNC(INDIRECT(ADDRESS(ROW(),COLUMN())))</formula>
    </cfRule>
  </conditionalFormatting>
  <conditionalFormatting sqref="AH60:AM60">
    <cfRule type="expression" dxfId="2389" priority="15">
      <formula>INDIRECT(ADDRESS(ROW(),COLUMN()))=TRUNC(INDIRECT(ADDRESS(ROW(),COLUMN())))</formula>
    </cfRule>
  </conditionalFormatting>
  <conditionalFormatting sqref="AH59:AM59">
    <cfRule type="expression" dxfId="2388" priority="14">
      <formula>INDIRECT(ADDRESS(ROW(),COLUMN()))=TRUNC(INDIRECT(ADDRESS(ROW(),COLUMN())))</formula>
    </cfRule>
  </conditionalFormatting>
  <conditionalFormatting sqref="AN60">
    <cfRule type="expression" dxfId="2387" priority="13">
      <formula>INDIRECT(ADDRESS(ROW(),COLUMN()))=TRUNC(INDIRECT(ADDRESS(ROW(),COLUMN())))</formula>
    </cfRule>
  </conditionalFormatting>
  <conditionalFormatting sqref="AN59">
    <cfRule type="expression" dxfId="2386" priority="12">
      <formula>INDIRECT(ADDRESS(ROW(),COLUMN()))=TRUNC(INDIRECT(ADDRESS(ROW(),COLUMN())))</formula>
    </cfRule>
  </conditionalFormatting>
  <conditionalFormatting sqref="AO60:AT60">
    <cfRule type="expression" dxfId="2385" priority="11">
      <formula>INDIRECT(ADDRESS(ROW(),COLUMN()))=TRUNC(INDIRECT(ADDRESS(ROW(),COLUMN())))</formula>
    </cfRule>
  </conditionalFormatting>
  <conditionalFormatting sqref="AO59:AT59">
    <cfRule type="expression" dxfId="2384" priority="10">
      <formula>INDIRECT(ADDRESS(ROW(),COLUMN()))=TRUNC(INDIRECT(ADDRESS(ROW(),COLUMN())))</formula>
    </cfRule>
  </conditionalFormatting>
  <conditionalFormatting sqref="AU60">
    <cfRule type="expression" dxfId="2383" priority="9">
      <formula>INDIRECT(ADDRESS(ROW(),COLUMN()))=TRUNC(INDIRECT(ADDRESS(ROW(),COLUMN())))</formula>
    </cfRule>
  </conditionalFormatting>
  <conditionalFormatting sqref="AU59">
    <cfRule type="expression" dxfId="2382" priority="8">
      <formula>INDIRECT(ADDRESS(ROW(),COLUMN()))=TRUNC(INDIRECT(ADDRESS(ROW(),COLUMN())))</formula>
    </cfRule>
  </conditionalFormatting>
  <conditionalFormatting sqref="AV60:AW60">
    <cfRule type="expression" dxfId="2381" priority="7">
      <formula>INDIRECT(ADDRESS(ROW(),COLUMN()))=TRUNC(INDIRECT(ADDRESS(ROW(),COLUMN())))</formula>
    </cfRule>
  </conditionalFormatting>
  <conditionalFormatting sqref="AV59:AW59">
    <cfRule type="expression" dxfId="2380" priority="6">
      <formula>INDIRECT(ADDRESS(ROW(),COLUMN()))=TRUNC(INDIRECT(ADDRESS(ROW(),COLUMN())))</formula>
    </cfRule>
  </conditionalFormatting>
  <conditionalFormatting sqref="AX59:BA60">
    <cfRule type="expression" dxfId="2379" priority="5">
      <formula>INDIRECT(ADDRESS(ROW(),COLUMN()))=TRUNC(INDIRECT(ADDRESS(ROW(),COLUMN())))</formula>
    </cfRule>
  </conditionalFormatting>
  <conditionalFormatting sqref="BC14:BD14">
    <cfRule type="expression" dxfId="2378" priority="3">
      <formula>INDIRECT(ADDRESS(ROW(),COLUMN()))=TRUNC(INDIRECT(ADDRESS(ROW(),COLUMN())))</formula>
    </cfRule>
  </conditionalFormatting>
  <conditionalFormatting sqref="S62:BA64">
    <cfRule type="expression" dxfId="2377" priority="1">
      <formula>INDIRECT(ADDRESS(ROW(),COLUMN()))=TRUNC(INDIRECT(ADDRESS(ROW(),COLUMN())))</formula>
    </cfRule>
  </conditionalFormatting>
  <dataValidations count="8">
    <dataValidation type="list" allowBlank="1" showInputMessage="1" showErrorMessage="1" sqref="AC3" xr:uid="{00000000-0002-0000-0000-000000000000}">
      <formula1>#REF!</formula1>
    </dataValidation>
    <dataValidation type="list" allowBlank="1" showInputMessage="1" showErrorMessage="1" sqref="BB3:BE3" xr:uid="{00000000-0002-0000-0000-000001000000}">
      <formula1>"４週,暦月"</formula1>
    </dataValidation>
    <dataValidation type="list" errorStyle="warning" allowBlank="1" showInputMessage="1" error="リストにない場合のみ、入力してください。" sqref="H22:K60" xr:uid="{00000000-0002-0000-0000-000002000000}">
      <formula1>INDIRECT(C22)</formula1>
    </dataValidation>
    <dataValidation type="list" allowBlank="1" showInputMessage="1" showErrorMessage="1" sqref="S25:AW25 S22:AW22 S28:AW28 S31:AW31 S34:AW34 S37:AW37 S40:AW40 S43:AW43 S46:AW46 S49:AW49 S52:AW52 S55:AW55 S58:AW58" xr:uid="{00000000-0002-0000-0000-000003000000}">
      <formula1>【記載例】シフト記号</formula1>
    </dataValidation>
    <dataValidation type="list" allowBlank="1" showInputMessage="1" showErrorMessage="1" sqref="BB4:BE4" xr:uid="{00000000-0002-0000-0000-000004000000}">
      <formula1>"予定,実績,予定・実績"</formula1>
    </dataValidation>
    <dataValidation type="list" allowBlank="1" showInputMessage="1" sqref="C22:E60" xr:uid="{00000000-0002-0000-0000-000005000000}">
      <formula1>職種</formula1>
    </dataValidation>
    <dataValidation type="list" allowBlank="1" showInputMessage="1" sqref="G22:G60" xr:uid="{00000000-0002-0000-0000-000006000000}">
      <formula1>"A, B, C, D"</formula1>
    </dataValidation>
    <dataValidation type="decimal" allowBlank="1" showInputMessage="1" showErrorMessage="1" error="入力可能範囲　32～40" sqref="AX6" xr:uid="{00000000-0002-0000-00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ignoredErrors>
    <ignoredError sqref="BA3:BA4" numberStoredAsText="1"/>
  </ignoredErrors>
  <drawing r:id="rId2"/>
  <extLst>
    <ext xmlns:x14="http://schemas.microsoft.com/office/spreadsheetml/2009/9/main" uri="{CCE6A557-97BC-4b89-ADB6-D9C93CAAB3DF}">
      <x14:dataValidations xmlns:xm="http://schemas.microsoft.com/office/excel/2006/main" count="1">
        <x14:dataValidation type="list" allowBlank="1" showInputMessage="1" xr:uid="{00000000-0002-0000-0000-000008000000}">
          <x14:formula1>
            <xm:f>プルダウン・リスト!$C$4:$C$8</xm:f>
          </x14:formula1>
          <xm:sqref>AP1:BE1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W42"/>
  <sheetViews>
    <sheetView zoomScaleNormal="100" workbookViewId="0">
      <selection activeCell="C16" sqref="C16"/>
    </sheetView>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14" t="s">
        <v>52</v>
      </c>
      <c r="F4" s="514"/>
      <c r="G4" s="514"/>
      <c r="H4" s="514"/>
      <c r="I4" s="514"/>
      <c r="J4" s="514"/>
      <c r="K4" s="514"/>
      <c r="M4" s="514" t="s">
        <v>51</v>
      </c>
      <c r="N4" s="514"/>
      <c r="O4" s="514"/>
      <c r="Q4" s="514" t="s">
        <v>82</v>
      </c>
      <c r="R4" s="514"/>
      <c r="S4" s="514"/>
      <c r="T4" s="514"/>
      <c r="U4" s="514"/>
      <c r="W4" s="514"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14"/>
    </row>
    <row r="6" spans="2:23" x14ac:dyDescent="0.4">
      <c r="B6" s="79">
        <v>1</v>
      </c>
      <c r="C6" s="76" t="s">
        <v>33</v>
      </c>
      <c r="D6" s="79" t="s">
        <v>73</v>
      </c>
      <c r="E6" s="75">
        <v>0.375</v>
      </c>
      <c r="F6" s="79" t="s">
        <v>2</v>
      </c>
      <c r="G6" s="75">
        <v>0.75</v>
      </c>
      <c r="H6" s="80" t="s">
        <v>75</v>
      </c>
      <c r="I6" s="75">
        <v>4.1666666666666664E-2</v>
      </c>
      <c r="J6" s="80" t="s">
        <v>66</v>
      </c>
      <c r="K6" s="84">
        <f t="shared" ref="K6:K8" si="0">(G6-E6-I6)*24</f>
        <v>8</v>
      </c>
      <c r="M6" s="75">
        <v>0.39583333333333331</v>
      </c>
      <c r="N6" s="79" t="s">
        <v>2</v>
      </c>
      <c r="O6" s="75">
        <v>0.6875</v>
      </c>
      <c r="Q6" s="74">
        <f>IF(E6&lt;M6,M6,E6)</f>
        <v>0.39583333333333331</v>
      </c>
      <c r="R6" s="79" t="s">
        <v>2</v>
      </c>
      <c r="S6" s="74">
        <f t="shared" ref="S6:S8" si="1">IF(G6&gt;O6,O6,G6)</f>
        <v>0.6875</v>
      </c>
      <c r="U6" s="85">
        <f t="shared" ref="U6:U8" si="2">(S6-Q6)*24</f>
        <v>7</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84">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ref="K22:K24" si="8">(G22-E22-I22)*24</f>
        <v>0</v>
      </c>
      <c r="M22" s="75"/>
      <c r="N22" s="79" t="s">
        <v>2</v>
      </c>
      <c r="O22" s="75"/>
      <c r="Q22" s="74">
        <f t="shared" ref="Q22:Q24" si="9">IF(E22&lt;M22,M22,E22)</f>
        <v>0</v>
      </c>
      <c r="R22" s="79" t="s">
        <v>2</v>
      </c>
      <c r="S22" s="74">
        <f t="shared" ref="S22:S24" si="10">IF(G22&gt;O22,O22,G22)</f>
        <v>0</v>
      </c>
      <c r="U22" s="85">
        <f t="shared" ref="U22:U24" si="11">(S22-Q22)*24</f>
        <v>0</v>
      </c>
      <c r="W22" s="90"/>
    </row>
    <row r="23" spans="2:23" x14ac:dyDescent="0.4">
      <c r="B23" s="79">
        <v>18</v>
      </c>
      <c r="C23" s="76" t="s">
        <v>57</v>
      </c>
      <c r="D23" s="79" t="s">
        <v>73</v>
      </c>
      <c r="E23" s="75"/>
      <c r="F23" s="79" t="s">
        <v>2</v>
      </c>
      <c r="G23" s="75"/>
      <c r="H23" s="80" t="s">
        <v>75</v>
      </c>
      <c r="I23" s="75">
        <v>0</v>
      </c>
      <c r="J23" s="80" t="s">
        <v>66</v>
      </c>
      <c r="K23" s="84">
        <f t="shared" si="8"/>
        <v>0</v>
      </c>
      <c r="M23" s="75"/>
      <c r="N23" s="79" t="s">
        <v>2</v>
      </c>
      <c r="O23" s="75"/>
      <c r="Q23" s="74">
        <f t="shared" si="9"/>
        <v>0</v>
      </c>
      <c r="R23" s="79" t="s">
        <v>2</v>
      </c>
      <c r="S23" s="74">
        <f t="shared" si="10"/>
        <v>0</v>
      </c>
      <c r="U23" s="85">
        <f t="shared" si="11"/>
        <v>0</v>
      </c>
      <c r="W23" s="90"/>
    </row>
    <row r="24" spans="2:23" x14ac:dyDescent="0.4">
      <c r="B24" s="79">
        <v>19</v>
      </c>
      <c r="C24" s="76" t="s">
        <v>76</v>
      </c>
      <c r="D24" s="79" t="s">
        <v>73</v>
      </c>
      <c r="E24" s="75"/>
      <c r="F24" s="79" t="s">
        <v>2</v>
      </c>
      <c r="G24" s="75"/>
      <c r="H24" s="80" t="s">
        <v>75</v>
      </c>
      <c r="I24" s="75">
        <v>0</v>
      </c>
      <c r="J24" s="80" t="s">
        <v>66</v>
      </c>
      <c r="K24" s="84">
        <f t="shared" si="8"/>
        <v>0</v>
      </c>
      <c r="M24" s="75"/>
      <c r="N24" s="79" t="s">
        <v>2</v>
      </c>
      <c r="O24" s="75"/>
      <c r="Q24" s="74">
        <f t="shared" si="9"/>
        <v>0</v>
      </c>
      <c r="R24" s="79" t="s">
        <v>2</v>
      </c>
      <c r="S24" s="74">
        <f t="shared" si="10"/>
        <v>0</v>
      </c>
      <c r="U24" s="85">
        <f t="shared" si="11"/>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212</v>
      </c>
    </row>
    <row r="42" spans="2:23" x14ac:dyDescent="0.4">
      <c r="C42" s="81" t="s">
        <v>216</v>
      </c>
    </row>
  </sheetData>
  <sheetProtection sheet="1" insertRows="0" deleteRows="0"/>
  <mergeCells count="4">
    <mergeCell ref="M4:O4"/>
    <mergeCell ref="Q4:U4"/>
    <mergeCell ref="E4:K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BU81"/>
  <sheetViews>
    <sheetView showGridLines="0" view="pageBreakPreview" zoomScaleNormal="70" zoomScaleSheetLayoutView="100" workbookViewId="0">
      <selection activeCell="AC2" sqref="AC2:AD2 BB8:BC8 BC14:BD14 AX17:AY21 AU19:AW19 S20:AW21 S23:BA24 F24 S26:BA27 F27 S29:BA30 F30 S32:BA33 F33 S35:BA36 F36 S38:BA39 F39 S41:BA42 F42 S44:BA45 F45 S47:BA48 F48 S50:BA51 F51 S53:BA54 F54 S56:BA57 F57 B25:B60 S59:BA60 F60 S62:BA64 S67:AW72"/>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217</v>
      </c>
      <c r="D1" s="11"/>
      <c r="E1" s="11"/>
      <c r="F1" s="11"/>
      <c r="G1" s="11"/>
      <c r="H1" s="5" t="s">
        <v>0</v>
      </c>
      <c r="J1" s="5"/>
      <c r="L1" s="11"/>
      <c r="M1" s="11"/>
      <c r="N1" s="11"/>
      <c r="O1" s="11"/>
      <c r="P1" s="11"/>
      <c r="Q1" s="11"/>
      <c r="R1" s="11"/>
      <c r="AM1" s="8"/>
      <c r="AN1" s="7"/>
      <c r="AO1" s="7" t="s">
        <v>68</v>
      </c>
      <c r="AP1" s="293" t="s">
        <v>176</v>
      </c>
      <c r="AQ1" s="294"/>
      <c r="AR1" s="294"/>
      <c r="AS1" s="294"/>
      <c r="AT1" s="294"/>
      <c r="AU1" s="294"/>
      <c r="AV1" s="294"/>
      <c r="AW1" s="294"/>
      <c r="AX1" s="294"/>
      <c r="AY1" s="294"/>
      <c r="AZ1" s="294"/>
      <c r="BA1" s="294"/>
      <c r="BB1" s="294"/>
      <c r="BC1" s="294"/>
      <c r="BD1" s="294"/>
      <c r="BE1" s="294"/>
      <c r="BF1" s="7" t="s">
        <v>21</v>
      </c>
    </row>
    <row r="2" spans="2:64" s="12" customFormat="1" ht="20.25" customHeight="1" x14ac:dyDescent="0.4">
      <c r="C2" s="11"/>
      <c r="D2" s="11"/>
      <c r="E2" s="11"/>
      <c r="F2" s="11"/>
      <c r="G2" s="11"/>
      <c r="J2" s="5"/>
      <c r="L2" s="11"/>
      <c r="M2" s="11"/>
      <c r="N2" s="11"/>
      <c r="O2" s="11"/>
      <c r="P2" s="11"/>
      <c r="Q2" s="11"/>
      <c r="R2" s="11"/>
      <c r="Y2" s="99" t="s">
        <v>64</v>
      </c>
      <c r="Z2" s="295">
        <v>6</v>
      </c>
      <c r="AA2" s="295"/>
      <c r="AB2" s="99" t="s">
        <v>65</v>
      </c>
      <c r="AC2" s="629">
        <f>IF(Z2=0,"",YEAR(DATE(2018+Z2,1,1)))</f>
        <v>2024</v>
      </c>
      <c r="AD2" s="629"/>
      <c r="AE2" s="100" t="s">
        <v>66</v>
      </c>
      <c r="AF2" s="100" t="s">
        <v>1</v>
      </c>
      <c r="AG2" s="295">
        <v>4</v>
      </c>
      <c r="AH2" s="295"/>
      <c r="AI2" s="100" t="s">
        <v>53</v>
      </c>
      <c r="AM2" s="8"/>
      <c r="AN2" s="7"/>
      <c r="AO2" s="7" t="s">
        <v>67</v>
      </c>
      <c r="AP2" s="295" t="s">
        <v>40</v>
      </c>
      <c r="AQ2" s="295"/>
      <c r="AR2" s="295"/>
      <c r="AS2" s="295"/>
      <c r="AT2" s="295"/>
      <c r="AU2" s="295"/>
      <c r="AV2" s="295"/>
      <c r="AW2" s="295"/>
      <c r="AX2" s="295"/>
      <c r="AY2" s="295"/>
      <c r="AZ2" s="295"/>
      <c r="BA2" s="295"/>
      <c r="BB2" s="295"/>
      <c r="BC2" s="295"/>
      <c r="BD2" s="295"/>
      <c r="BE2" s="295"/>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97" t="s">
        <v>159</v>
      </c>
      <c r="BC3" s="298"/>
      <c r="BD3" s="298"/>
      <c r="BE3" s="299"/>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97" t="s">
        <v>161</v>
      </c>
      <c r="BC4" s="298"/>
      <c r="BD4" s="298"/>
      <c r="BE4" s="299"/>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300">
        <v>40</v>
      </c>
      <c r="AY6" s="302"/>
      <c r="AZ6" s="155" t="s">
        <v>181</v>
      </c>
      <c r="BA6" s="122"/>
      <c r="BB6" s="300">
        <v>160</v>
      </c>
      <c r="BC6" s="302"/>
      <c r="BD6" s="155" t="s">
        <v>182</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30">
        <f>DAY(EOMONTH(DATE(AC2,AG2,1),0))</f>
        <v>30</v>
      </c>
      <c r="BC8" s="631"/>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300">
        <v>1</v>
      </c>
      <c r="BC10" s="301"/>
      <c r="BD10" s="302"/>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303"/>
      <c r="AP12" s="303"/>
      <c r="AQ12" s="303"/>
      <c r="AR12" s="155"/>
      <c r="AS12" s="153"/>
      <c r="AT12" s="153"/>
      <c r="AU12" s="47"/>
      <c r="AV12" s="38"/>
      <c r="AW12" s="38"/>
      <c r="AX12" s="48"/>
      <c r="AY12" s="48"/>
      <c r="AZ12" s="38"/>
      <c r="BA12" s="38"/>
      <c r="BB12" s="300">
        <v>1</v>
      </c>
      <c r="BC12" s="301"/>
      <c r="BD12" s="302"/>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6"/>
      <c r="AV14" s="307"/>
      <c r="AW14" s="308"/>
      <c r="AX14" s="37" t="s">
        <v>2</v>
      </c>
      <c r="AY14" s="306"/>
      <c r="AZ14" s="307"/>
      <c r="BA14" s="308"/>
      <c r="BB14" s="36" t="s">
        <v>24</v>
      </c>
      <c r="BC14" s="632">
        <f>(AY14-AU14)*24</f>
        <v>0</v>
      </c>
      <c r="BD14" s="633"/>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74" t="s">
        <v>98</v>
      </c>
      <c r="C17" s="577" t="s">
        <v>185</v>
      </c>
      <c r="D17" s="578"/>
      <c r="E17" s="579"/>
      <c r="F17" s="96"/>
      <c r="G17" s="586" t="s">
        <v>186</v>
      </c>
      <c r="H17" s="589" t="s">
        <v>187</v>
      </c>
      <c r="I17" s="578"/>
      <c r="J17" s="578"/>
      <c r="K17" s="579"/>
      <c r="L17" s="589" t="s">
        <v>188</v>
      </c>
      <c r="M17" s="578"/>
      <c r="N17" s="578"/>
      <c r="O17" s="592"/>
      <c r="P17" s="595"/>
      <c r="Q17" s="596"/>
      <c r="R17" s="597"/>
      <c r="S17" s="379" t="s">
        <v>189</v>
      </c>
      <c r="T17" s="380"/>
      <c r="U17" s="380"/>
      <c r="V17" s="380"/>
      <c r="W17" s="380"/>
      <c r="X17" s="380"/>
      <c r="Y17" s="380"/>
      <c r="Z17" s="380"/>
      <c r="AA17" s="380"/>
      <c r="AB17" s="380"/>
      <c r="AC17" s="380"/>
      <c r="AD17" s="380"/>
      <c r="AE17" s="380"/>
      <c r="AF17" s="380"/>
      <c r="AG17" s="380"/>
      <c r="AH17" s="380"/>
      <c r="AI17" s="380"/>
      <c r="AJ17" s="380"/>
      <c r="AK17" s="380"/>
      <c r="AL17" s="380"/>
      <c r="AM17" s="380"/>
      <c r="AN17" s="380"/>
      <c r="AO17" s="380"/>
      <c r="AP17" s="380"/>
      <c r="AQ17" s="380"/>
      <c r="AR17" s="380"/>
      <c r="AS17" s="380"/>
      <c r="AT17" s="380"/>
      <c r="AU17" s="380"/>
      <c r="AV17" s="380"/>
      <c r="AW17" s="381"/>
      <c r="AX17" s="617" t="str">
        <f>IF(BB3="４週","(11) 1～4週目の勤務時間数合計","(11) 1か月の勤務時間数   合計")</f>
        <v>(11) 1～4週目の勤務時間数合計</v>
      </c>
      <c r="AY17" s="618"/>
      <c r="AZ17" s="623" t="s">
        <v>190</v>
      </c>
      <c r="BA17" s="624"/>
      <c r="BB17" s="608" t="s">
        <v>191</v>
      </c>
      <c r="BC17" s="609"/>
      <c r="BD17" s="609"/>
      <c r="BE17" s="609"/>
      <c r="BF17" s="610"/>
    </row>
    <row r="18" spans="2:58" ht="20.25" customHeight="1" x14ac:dyDescent="0.4">
      <c r="B18" s="575"/>
      <c r="C18" s="580"/>
      <c r="D18" s="581"/>
      <c r="E18" s="582"/>
      <c r="F18" s="97"/>
      <c r="G18" s="587"/>
      <c r="H18" s="590"/>
      <c r="I18" s="581"/>
      <c r="J18" s="581"/>
      <c r="K18" s="582"/>
      <c r="L18" s="590"/>
      <c r="M18" s="581"/>
      <c r="N18" s="581"/>
      <c r="O18" s="593"/>
      <c r="P18" s="598"/>
      <c r="Q18" s="599"/>
      <c r="R18" s="600"/>
      <c r="S18" s="611" t="s">
        <v>16</v>
      </c>
      <c r="T18" s="612"/>
      <c r="U18" s="612"/>
      <c r="V18" s="612"/>
      <c r="W18" s="612"/>
      <c r="X18" s="612"/>
      <c r="Y18" s="613"/>
      <c r="Z18" s="611" t="s">
        <v>17</v>
      </c>
      <c r="AA18" s="612"/>
      <c r="AB18" s="612"/>
      <c r="AC18" s="612"/>
      <c r="AD18" s="612"/>
      <c r="AE18" s="612"/>
      <c r="AF18" s="613"/>
      <c r="AG18" s="611" t="s">
        <v>18</v>
      </c>
      <c r="AH18" s="612"/>
      <c r="AI18" s="612"/>
      <c r="AJ18" s="612"/>
      <c r="AK18" s="612"/>
      <c r="AL18" s="612"/>
      <c r="AM18" s="613"/>
      <c r="AN18" s="611" t="s">
        <v>19</v>
      </c>
      <c r="AO18" s="612"/>
      <c r="AP18" s="612"/>
      <c r="AQ18" s="612"/>
      <c r="AR18" s="612"/>
      <c r="AS18" s="612"/>
      <c r="AT18" s="613"/>
      <c r="AU18" s="614" t="s">
        <v>20</v>
      </c>
      <c r="AV18" s="615"/>
      <c r="AW18" s="616"/>
      <c r="AX18" s="619"/>
      <c r="AY18" s="620"/>
      <c r="AZ18" s="625"/>
      <c r="BA18" s="626"/>
      <c r="BB18" s="518"/>
      <c r="BC18" s="519"/>
      <c r="BD18" s="519"/>
      <c r="BE18" s="519"/>
      <c r="BF18" s="520"/>
    </row>
    <row r="19" spans="2:58" ht="20.25" customHeight="1" x14ac:dyDescent="0.4">
      <c r="B19" s="575"/>
      <c r="C19" s="580"/>
      <c r="D19" s="581"/>
      <c r="E19" s="582"/>
      <c r="F19" s="97"/>
      <c r="G19" s="587"/>
      <c r="H19" s="590"/>
      <c r="I19" s="581"/>
      <c r="J19" s="581"/>
      <c r="K19" s="582"/>
      <c r="L19" s="590"/>
      <c r="M19" s="581"/>
      <c r="N19" s="581"/>
      <c r="O19" s="593"/>
      <c r="P19" s="598"/>
      <c r="Q19" s="599"/>
      <c r="R19" s="600"/>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19"/>
      <c r="AY19" s="620"/>
      <c r="AZ19" s="625"/>
      <c r="BA19" s="626"/>
      <c r="BB19" s="518"/>
      <c r="BC19" s="519"/>
      <c r="BD19" s="519"/>
      <c r="BE19" s="519"/>
      <c r="BF19" s="520"/>
    </row>
    <row r="20" spans="2:58" ht="20.25" hidden="1" customHeight="1" x14ac:dyDescent="0.4">
      <c r="B20" s="575"/>
      <c r="C20" s="580"/>
      <c r="D20" s="581"/>
      <c r="E20" s="582"/>
      <c r="F20" s="97"/>
      <c r="G20" s="587"/>
      <c r="H20" s="590"/>
      <c r="I20" s="581"/>
      <c r="J20" s="581"/>
      <c r="K20" s="582"/>
      <c r="L20" s="590"/>
      <c r="M20" s="581"/>
      <c r="N20" s="581"/>
      <c r="O20" s="593"/>
      <c r="P20" s="598"/>
      <c r="Q20" s="599"/>
      <c r="R20" s="600"/>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19"/>
      <c r="AY20" s="620"/>
      <c r="AZ20" s="625"/>
      <c r="BA20" s="626"/>
      <c r="BB20" s="518"/>
      <c r="BC20" s="519"/>
      <c r="BD20" s="519"/>
      <c r="BE20" s="519"/>
      <c r="BF20" s="520"/>
    </row>
    <row r="21" spans="2:58" ht="22.5" customHeight="1" thickBot="1" x14ac:dyDescent="0.45">
      <c r="B21" s="576"/>
      <c r="C21" s="583"/>
      <c r="D21" s="584"/>
      <c r="E21" s="585"/>
      <c r="F21" s="98"/>
      <c r="G21" s="588"/>
      <c r="H21" s="591"/>
      <c r="I21" s="584"/>
      <c r="J21" s="584"/>
      <c r="K21" s="585"/>
      <c r="L21" s="591"/>
      <c r="M21" s="584"/>
      <c r="N21" s="584"/>
      <c r="O21" s="594"/>
      <c r="P21" s="601"/>
      <c r="Q21" s="602"/>
      <c r="R21" s="603"/>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21"/>
      <c r="AY21" s="622"/>
      <c r="AZ21" s="627"/>
      <c r="BA21" s="628"/>
      <c r="BB21" s="521"/>
      <c r="BC21" s="522"/>
      <c r="BD21" s="522"/>
      <c r="BE21" s="522"/>
      <c r="BF21" s="523"/>
    </row>
    <row r="22" spans="2:58" ht="20.25" customHeight="1" x14ac:dyDescent="0.4">
      <c r="B22" s="604">
        <v>1</v>
      </c>
      <c r="C22" s="430"/>
      <c r="D22" s="431"/>
      <c r="E22" s="432"/>
      <c r="F22" s="91"/>
      <c r="G22" s="341"/>
      <c r="H22" s="343"/>
      <c r="I22" s="344"/>
      <c r="J22" s="344"/>
      <c r="K22" s="345"/>
      <c r="L22" s="400"/>
      <c r="M22" s="401"/>
      <c r="N22" s="401"/>
      <c r="O22" s="402"/>
      <c r="P22" s="605" t="s">
        <v>49</v>
      </c>
      <c r="Q22" s="606"/>
      <c r="R22" s="607"/>
      <c r="S22" s="111"/>
      <c r="T22" s="112"/>
      <c r="U22" s="112"/>
      <c r="V22" s="112"/>
      <c r="W22" s="112"/>
      <c r="X22" s="112"/>
      <c r="Y22" s="113"/>
      <c r="Z22" s="111"/>
      <c r="AA22" s="112"/>
      <c r="AB22" s="112"/>
      <c r="AC22" s="112"/>
      <c r="AD22" s="112"/>
      <c r="AE22" s="112"/>
      <c r="AF22" s="113"/>
      <c r="AG22" s="111"/>
      <c r="AH22" s="112"/>
      <c r="AI22" s="112"/>
      <c r="AJ22" s="112"/>
      <c r="AK22" s="112"/>
      <c r="AL22" s="112"/>
      <c r="AM22" s="113"/>
      <c r="AN22" s="111"/>
      <c r="AO22" s="112"/>
      <c r="AP22" s="112"/>
      <c r="AQ22" s="112"/>
      <c r="AR22" s="112"/>
      <c r="AS22" s="112"/>
      <c r="AT22" s="113"/>
      <c r="AU22" s="111"/>
      <c r="AV22" s="112"/>
      <c r="AW22" s="112"/>
      <c r="AX22" s="634"/>
      <c r="AY22" s="635"/>
      <c r="AZ22" s="636"/>
      <c r="BA22" s="637"/>
      <c r="BB22" s="320"/>
      <c r="BC22" s="321"/>
      <c r="BD22" s="321"/>
      <c r="BE22" s="321"/>
      <c r="BF22" s="322"/>
    </row>
    <row r="23" spans="2:58" ht="20.25" customHeight="1" x14ac:dyDescent="0.4">
      <c r="B23" s="528"/>
      <c r="C23" s="433"/>
      <c r="D23" s="434"/>
      <c r="E23" s="435"/>
      <c r="F23" s="92"/>
      <c r="G23" s="342"/>
      <c r="H23" s="346"/>
      <c r="I23" s="347"/>
      <c r="J23" s="347"/>
      <c r="K23" s="348"/>
      <c r="L23" s="403"/>
      <c r="M23" s="404"/>
      <c r="N23" s="404"/>
      <c r="O23" s="405"/>
      <c r="P23" s="546" t="s">
        <v>15</v>
      </c>
      <c r="Q23" s="547"/>
      <c r="R23" s="548"/>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49">
        <f>IF($BB$3="４週",SUM(S23:AT23),IF($BB$3="暦月",SUM(S23:AW23),""))</f>
        <v>0</v>
      </c>
      <c r="AY23" s="550"/>
      <c r="AZ23" s="551">
        <f>IF($BB$3="４週",AX23/4,IF($BB$3="暦月",'地密通所（1枚版）'!AX23/('地密通所（1枚版）'!$BB$8/7),""))</f>
        <v>0</v>
      </c>
      <c r="BA23" s="552"/>
      <c r="BB23" s="323"/>
      <c r="BC23" s="324"/>
      <c r="BD23" s="324"/>
      <c r="BE23" s="324"/>
      <c r="BF23" s="325"/>
    </row>
    <row r="24" spans="2:58" ht="20.25" customHeight="1" x14ac:dyDescent="0.4">
      <c r="B24" s="528"/>
      <c r="C24" s="436"/>
      <c r="D24" s="437"/>
      <c r="E24" s="438"/>
      <c r="F24" s="93">
        <f>C22</f>
        <v>0</v>
      </c>
      <c r="G24" s="342"/>
      <c r="H24" s="346"/>
      <c r="I24" s="347"/>
      <c r="J24" s="347"/>
      <c r="K24" s="348"/>
      <c r="L24" s="403"/>
      <c r="M24" s="404"/>
      <c r="N24" s="404"/>
      <c r="O24" s="405"/>
      <c r="P24" s="553" t="s">
        <v>50</v>
      </c>
      <c r="Q24" s="554"/>
      <c r="R24" s="555"/>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30">
        <f>IF($BB$3="４週",SUM(S24:AT24),IF($BB$3="暦月",SUM(S24:AW24),""))</f>
        <v>0</v>
      </c>
      <c r="AY24" s="531"/>
      <c r="AZ24" s="542">
        <f>IF($BB$3="４週",AX24/4,IF($BB$3="暦月",'地密通所（1枚版）'!AX24/('地密通所（1枚版）'!$BB$8/7),""))</f>
        <v>0</v>
      </c>
      <c r="BA24" s="543"/>
      <c r="BB24" s="326"/>
      <c r="BC24" s="327"/>
      <c r="BD24" s="327"/>
      <c r="BE24" s="327"/>
      <c r="BF24" s="328"/>
    </row>
    <row r="25" spans="2:58" ht="20.25" customHeight="1" x14ac:dyDescent="0.4">
      <c r="B25" s="528">
        <f>B22+1</f>
        <v>2</v>
      </c>
      <c r="C25" s="439"/>
      <c r="D25" s="440"/>
      <c r="E25" s="441"/>
      <c r="F25" s="94"/>
      <c r="G25" s="445"/>
      <c r="H25" s="447"/>
      <c r="I25" s="347"/>
      <c r="J25" s="347"/>
      <c r="K25" s="348"/>
      <c r="L25" s="448"/>
      <c r="M25" s="449"/>
      <c r="N25" s="449"/>
      <c r="O25" s="450"/>
      <c r="P25" s="536" t="s">
        <v>49</v>
      </c>
      <c r="Q25" s="537"/>
      <c r="R25" s="538"/>
      <c r="S25" s="111"/>
      <c r="T25" s="112"/>
      <c r="U25" s="112"/>
      <c r="V25" s="112"/>
      <c r="W25" s="112"/>
      <c r="X25" s="112"/>
      <c r="Y25" s="113"/>
      <c r="Z25" s="111"/>
      <c r="AA25" s="112"/>
      <c r="AB25" s="112"/>
      <c r="AC25" s="112"/>
      <c r="AD25" s="112"/>
      <c r="AE25" s="112"/>
      <c r="AF25" s="113"/>
      <c r="AG25" s="111"/>
      <c r="AH25" s="112"/>
      <c r="AI25" s="112"/>
      <c r="AJ25" s="112"/>
      <c r="AK25" s="112"/>
      <c r="AL25" s="112"/>
      <c r="AM25" s="113"/>
      <c r="AN25" s="111"/>
      <c r="AO25" s="112"/>
      <c r="AP25" s="112"/>
      <c r="AQ25" s="112"/>
      <c r="AR25" s="112"/>
      <c r="AS25" s="112"/>
      <c r="AT25" s="113"/>
      <c r="AU25" s="111"/>
      <c r="AV25" s="112"/>
      <c r="AW25" s="112"/>
      <c r="AX25" s="534"/>
      <c r="AY25" s="535"/>
      <c r="AZ25" s="544"/>
      <c r="BA25" s="545"/>
      <c r="BB25" s="442"/>
      <c r="BC25" s="443"/>
      <c r="BD25" s="443"/>
      <c r="BE25" s="443"/>
      <c r="BF25" s="444"/>
    </row>
    <row r="26" spans="2:58" ht="20.25" customHeight="1" x14ac:dyDescent="0.4">
      <c r="B26" s="528"/>
      <c r="C26" s="433"/>
      <c r="D26" s="434"/>
      <c r="E26" s="435"/>
      <c r="F26" s="92"/>
      <c r="G26" s="342"/>
      <c r="H26" s="346"/>
      <c r="I26" s="347"/>
      <c r="J26" s="347"/>
      <c r="K26" s="348"/>
      <c r="L26" s="403"/>
      <c r="M26" s="404"/>
      <c r="N26" s="404"/>
      <c r="O26" s="405"/>
      <c r="P26" s="546" t="s">
        <v>15</v>
      </c>
      <c r="Q26" s="547"/>
      <c r="R26" s="548"/>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49">
        <f>IF($BB$3="４週",SUM(S26:AT26),IF($BB$3="暦月",SUM(S26:AW26),""))</f>
        <v>0</v>
      </c>
      <c r="AY26" s="550"/>
      <c r="AZ26" s="551">
        <f>IF($BB$3="４週",AX26/4,IF($BB$3="暦月",'地密通所（1枚版）'!AX26/('地密通所（1枚版）'!$BB$8/7),""))</f>
        <v>0</v>
      </c>
      <c r="BA26" s="552"/>
      <c r="BB26" s="323"/>
      <c r="BC26" s="324"/>
      <c r="BD26" s="324"/>
      <c r="BE26" s="324"/>
      <c r="BF26" s="325"/>
    </row>
    <row r="27" spans="2:58" ht="20.25" customHeight="1" x14ac:dyDescent="0.4">
      <c r="B27" s="528"/>
      <c r="C27" s="436"/>
      <c r="D27" s="437"/>
      <c r="E27" s="438"/>
      <c r="F27" s="92">
        <f>C25</f>
        <v>0</v>
      </c>
      <c r="G27" s="446"/>
      <c r="H27" s="346"/>
      <c r="I27" s="347"/>
      <c r="J27" s="347"/>
      <c r="K27" s="348"/>
      <c r="L27" s="451"/>
      <c r="M27" s="452"/>
      <c r="N27" s="452"/>
      <c r="O27" s="453"/>
      <c r="P27" s="553" t="s">
        <v>50</v>
      </c>
      <c r="Q27" s="554"/>
      <c r="R27" s="555"/>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30">
        <f>IF($BB$3="４週",SUM(S27:AT27),IF($BB$3="暦月",SUM(S27:AW27),""))</f>
        <v>0</v>
      </c>
      <c r="AY27" s="531"/>
      <c r="AZ27" s="542">
        <f>IF($BB$3="４週",AX27/4,IF($BB$3="暦月",'地密通所（1枚版）'!AX27/('地密通所（1枚版）'!$BB$8/7),""))</f>
        <v>0</v>
      </c>
      <c r="BA27" s="543"/>
      <c r="BB27" s="326"/>
      <c r="BC27" s="327"/>
      <c r="BD27" s="327"/>
      <c r="BE27" s="327"/>
      <c r="BF27" s="328"/>
    </row>
    <row r="28" spans="2:58" ht="20.25" customHeight="1" x14ac:dyDescent="0.4">
      <c r="B28" s="528">
        <f>B25+1</f>
        <v>3</v>
      </c>
      <c r="C28" s="416"/>
      <c r="D28" s="417"/>
      <c r="E28" s="418"/>
      <c r="F28" s="94"/>
      <c r="G28" s="445"/>
      <c r="H28" s="447"/>
      <c r="I28" s="347"/>
      <c r="J28" s="347"/>
      <c r="K28" s="348"/>
      <c r="L28" s="448"/>
      <c r="M28" s="449"/>
      <c r="N28" s="449"/>
      <c r="O28" s="450"/>
      <c r="P28" s="536" t="s">
        <v>49</v>
      </c>
      <c r="Q28" s="537"/>
      <c r="R28" s="538"/>
      <c r="S28" s="111"/>
      <c r="T28" s="112"/>
      <c r="U28" s="112"/>
      <c r="V28" s="112"/>
      <c r="W28" s="112"/>
      <c r="X28" s="112"/>
      <c r="Y28" s="113"/>
      <c r="Z28" s="111"/>
      <c r="AA28" s="112"/>
      <c r="AB28" s="112"/>
      <c r="AC28" s="112"/>
      <c r="AD28" s="112"/>
      <c r="AE28" s="112"/>
      <c r="AF28" s="113"/>
      <c r="AG28" s="111"/>
      <c r="AH28" s="112"/>
      <c r="AI28" s="112"/>
      <c r="AJ28" s="112"/>
      <c r="AK28" s="112"/>
      <c r="AL28" s="112"/>
      <c r="AM28" s="113"/>
      <c r="AN28" s="111"/>
      <c r="AO28" s="112"/>
      <c r="AP28" s="112"/>
      <c r="AQ28" s="112"/>
      <c r="AR28" s="112"/>
      <c r="AS28" s="112"/>
      <c r="AT28" s="113"/>
      <c r="AU28" s="111"/>
      <c r="AV28" s="112"/>
      <c r="AW28" s="112"/>
      <c r="AX28" s="534"/>
      <c r="AY28" s="535"/>
      <c r="AZ28" s="544"/>
      <c r="BA28" s="545"/>
      <c r="BB28" s="442"/>
      <c r="BC28" s="443"/>
      <c r="BD28" s="443"/>
      <c r="BE28" s="443"/>
      <c r="BF28" s="444"/>
    </row>
    <row r="29" spans="2:58" ht="20.25" customHeight="1" x14ac:dyDescent="0.4">
      <c r="B29" s="528"/>
      <c r="C29" s="419"/>
      <c r="D29" s="420"/>
      <c r="E29" s="421"/>
      <c r="F29" s="92"/>
      <c r="G29" s="342"/>
      <c r="H29" s="346"/>
      <c r="I29" s="347"/>
      <c r="J29" s="347"/>
      <c r="K29" s="348"/>
      <c r="L29" s="403"/>
      <c r="M29" s="404"/>
      <c r="N29" s="404"/>
      <c r="O29" s="405"/>
      <c r="P29" s="546" t="s">
        <v>15</v>
      </c>
      <c r="Q29" s="547"/>
      <c r="R29" s="548"/>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49">
        <f>IF($BB$3="４週",SUM(S29:AT29),IF($BB$3="暦月",SUM(S29:AW29),""))</f>
        <v>0</v>
      </c>
      <c r="AY29" s="550"/>
      <c r="AZ29" s="551">
        <f>IF($BB$3="４週",AX29/4,IF($BB$3="暦月",'地密通所（1枚版）'!AX29/('地密通所（1枚版）'!$BB$8/7),""))</f>
        <v>0</v>
      </c>
      <c r="BA29" s="552"/>
      <c r="BB29" s="323"/>
      <c r="BC29" s="324"/>
      <c r="BD29" s="324"/>
      <c r="BE29" s="324"/>
      <c r="BF29" s="325"/>
    </row>
    <row r="30" spans="2:58" ht="20.25" customHeight="1" x14ac:dyDescent="0.4">
      <c r="B30" s="528"/>
      <c r="C30" s="422"/>
      <c r="D30" s="423"/>
      <c r="E30" s="424"/>
      <c r="F30" s="92">
        <f>C28</f>
        <v>0</v>
      </c>
      <c r="G30" s="446"/>
      <c r="H30" s="346"/>
      <c r="I30" s="347"/>
      <c r="J30" s="347"/>
      <c r="K30" s="348"/>
      <c r="L30" s="451"/>
      <c r="M30" s="452"/>
      <c r="N30" s="452"/>
      <c r="O30" s="453"/>
      <c r="P30" s="553" t="s">
        <v>50</v>
      </c>
      <c r="Q30" s="554"/>
      <c r="R30" s="555"/>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30">
        <f>IF($BB$3="４週",SUM(S30:AT30),IF($BB$3="暦月",SUM(S30:AW30),""))</f>
        <v>0</v>
      </c>
      <c r="AY30" s="531"/>
      <c r="AZ30" s="542">
        <f>IF($BB$3="４週",AX30/4,IF($BB$3="暦月",'地密通所（1枚版）'!AX30/('地密通所（1枚版）'!$BB$8/7),""))</f>
        <v>0</v>
      </c>
      <c r="BA30" s="543"/>
      <c r="BB30" s="326"/>
      <c r="BC30" s="327"/>
      <c r="BD30" s="327"/>
      <c r="BE30" s="327"/>
      <c r="BF30" s="328"/>
    </row>
    <row r="31" spans="2:58" ht="20.25" customHeight="1" x14ac:dyDescent="0.4">
      <c r="B31" s="528">
        <f>B28+1</f>
        <v>4</v>
      </c>
      <c r="C31" s="416"/>
      <c r="D31" s="417"/>
      <c r="E31" s="418"/>
      <c r="F31" s="94"/>
      <c r="G31" s="445"/>
      <c r="H31" s="447"/>
      <c r="I31" s="347"/>
      <c r="J31" s="347"/>
      <c r="K31" s="348"/>
      <c r="L31" s="448"/>
      <c r="M31" s="449"/>
      <c r="N31" s="449"/>
      <c r="O31" s="450"/>
      <c r="P31" s="536" t="s">
        <v>49</v>
      </c>
      <c r="Q31" s="537"/>
      <c r="R31" s="538"/>
      <c r="S31" s="111"/>
      <c r="T31" s="112"/>
      <c r="U31" s="112"/>
      <c r="V31" s="112"/>
      <c r="W31" s="112"/>
      <c r="X31" s="112"/>
      <c r="Y31" s="113"/>
      <c r="Z31" s="111"/>
      <c r="AA31" s="112"/>
      <c r="AB31" s="112"/>
      <c r="AC31" s="112"/>
      <c r="AD31" s="112"/>
      <c r="AE31" s="112"/>
      <c r="AF31" s="113"/>
      <c r="AG31" s="111"/>
      <c r="AH31" s="112"/>
      <c r="AI31" s="112"/>
      <c r="AJ31" s="112"/>
      <c r="AK31" s="112"/>
      <c r="AL31" s="112"/>
      <c r="AM31" s="113"/>
      <c r="AN31" s="111"/>
      <c r="AO31" s="112"/>
      <c r="AP31" s="112"/>
      <c r="AQ31" s="112"/>
      <c r="AR31" s="112"/>
      <c r="AS31" s="112"/>
      <c r="AT31" s="113"/>
      <c r="AU31" s="111"/>
      <c r="AV31" s="112"/>
      <c r="AW31" s="112"/>
      <c r="AX31" s="534"/>
      <c r="AY31" s="535"/>
      <c r="AZ31" s="544"/>
      <c r="BA31" s="545"/>
      <c r="BB31" s="442"/>
      <c r="BC31" s="443"/>
      <c r="BD31" s="443"/>
      <c r="BE31" s="443"/>
      <c r="BF31" s="444"/>
    </row>
    <row r="32" spans="2:58" ht="20.25" customHeight="1" x14ac:dyDescent="0.4">
      <c r="B32" s="528"/>
      <c r="C32" s="419"/>
      <c r="D32" s="420"/>
      <c r="E32" s="421"/>
      <c r="F32" s="92"/>
      <c r="G32" s="342"/>
      <c r="H32" s="346"/>
      <c r="I32" s="347"/>
      <c r="J32" s="347"/>
      <c r="K32" s="348"/>
      <c r="L32" s="403"/>
      <c r="M32" s="404"/>
      <c r="N32" s="404"/>
      <c r="O32" s="405"/>
      <c r="P32" s="546" t="s">
        <v>15</v>
      </c>
      <c r="Q32" s="547"/>
      <c r="R32" s="548"/>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49">
        <f>IF($BB$3="４週",SUM(S32:AT32),IF($BB$3="暦月",SUM(S32:AW32),""))</f>
        <v>0</v>
      </c>
      <c r="AY32" s="550"/>
      <c r="AZ32" s="551">
        <f>IF($BB$3="４週",AX32/4,IF($BB$3="暦月",'地密通所（1枚版）'!AX32/('地密通所（1枚版）'!$BB$8/7),""))</f>
        <v>0</v>
      </c>
      <c r="BA32" s="552"/>
      <c r="BB32" s="323"/>
      <c r="BC32" s="324"/>
      <c r="BD32" s="324"/>
      <c r="BE32" s="324"/>
      <c r="BF32" s="325"/>
    </row>
    <row r="33" spans="2:58" ht="20.25" customHeight="1" x14ac:dyDescent="0.4">
      <c r="B33" s="528"/>
      <c r="C33" s="422"/>
      <c r="D33" s="423"/>
      <c r="E33" s="424"/>
      <c r="F33" s="92">
        <f>C31</f>
        <v>0</v>
      </c>
      <c r="G33" s="446"/>
      <c r="H33" s="346"/>
      <c r="I33" s="347"/>
      <c r="J33" s="347"/>
      <c r="K33" s="348"/>
      <c r="L33" s="451"/>
      <c r="M33" s="452"/>
      <c r="N33" s="452"/>
      <c r="O33" s="453"/>
      <c r="P33" s="553" t="s">
        <v>50</v>
      </c>
      <c r="Q33" s="554"/>
      <c r="R33" s="555"/>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30">
        <f>IF($BB$3="４週",SUM(S33:AT33),IF($BB$3="暦月",SUM(S33:AW33),""))</f>
        <v>0</v>
      </c>
      <c r="AY33" s="531"/>
      <c r="AZ33" s="542">
        <f>IF($BB$3="４週",AX33/4,IF($BB$3="暦月",'地密通所（1枚版）'!AX33/('地密通所（1枚版）'!$BB$8/7),""))</f>
        <v>0</v>
      </c>
      <c r="BA33" s="543"/>
      <c r="BB33" s="326"/>
      <c r="BC33" s="327"/>
      <c r="BD33" s="327"/>
      <c r="BE33" s="327"/>
      <c r="BF33" s="328"/>
    </row>
    <row r="34" spans="2:58" ht="20.25" customHeight="1" x14ac:dyDescent="0.4">
      <c r="B34" s="528">
        <f>B31+1</f>
        <v>5</v>
      </c>
      <c r="C34" s="416"/>
      <c r="D34" s="417"/>
      <c r="E34" s="418"/>
      <c r="F34" s="94"/>
      <c r="G34" s="445"/>
      <c r="H34" s="447"/>
      <c r="I34" s="347"/>
      <c r="J34" s="347"/>
      <c r="K34" s="348"/>
      <c r="L34" s="448"/>
      <c r="M34" s="449"/>
      <c r="N34" s="449"/>
      <c r="O34" s="450"/>
      <c r="P34" s="536" t="s">
        <v>49</v>
      </c>
      <c r="Q34" s="537"/>
      <c r="R34" s="538"/>
      <c r="S34" s="111"/>
      <c r="T34" s="112"/>
      <c r="U34" s="112"/>
      <c r="V34" s="112"/>
      <c r="W34" s="112"/>
      <c r="X34" s="112"/>
      <c r="Y34" s="113"/>
      <c r="Z34" s="111"/>
      <c r="AA34" s="112"/>
      <c r="AB34" s="112"/>
      <c r="AC34" s="112"/>
      <c r="AD34" s="112"/>
      <c r="AE34" s="112"/>
      <c r="AF34" s="113"/>
      <c r="AG34" s="111"/>
      <c r="AH34" s="112"/>
      <c r="AI34" s="112"/>
      <c r="AJ34" s="112"/>
      <c r="AK34" s="112"/>
      <c r="AL34" s="112"/>
      <c r="AM34" s="113"/>
      <c r="AN34" s="111"/>
      <c r="AO34" s="112"/>
      <c r="AP34" s="112"/>
      <c r="AQ34" s="112"/>
      <c r="AR34" s="112"/>
      <c r="AS34" s="112"/>
      <c r="AT34" s="113"/>
      <c r="AU34" s="111"/>
      <c r="AV34" s="112"/>
      <c r="AW34" s="112"/>
      <c r="AX34" s="534"/>
      <c r="AY34" s="535"/>
      <c r="AZ34" s="544"/>
      <c r="BA34" s="545"/>
      <c r="BB34" s="442"/>
      <c r="BC34" s="443"/>
      <c r="BD34" s="443"/>
      <c r="BE34" s="443"/>
      <c r="BF34" s="444"/>
    </row>
    <row r="35" spans="2:58" ht="20.25" customHeight="1" x14ac:dyDescent="0.4">
      <c r="B35" s="528"/>
      <c r="C35" s="419"/>
      <c r="D35" s="420"/>
      <c r="E35" s="421"/>
      <c r="F35" s="92"/>
      <c r="G35" s="342"/>
      <c r="H35" s="346"/>
      <c r="I35" s="347"/>
      <c r="J35" s="347"/>
      <c r="K35" s="348"/>
      <c r="L35" s="403"/>
      <c r="M35" s="404"/>
      <c r="N35" s="404"/>
      <c r="O35" s="405"/>
      <c r="P35" s="546" t="s">
        <v>15</v>
      </c>
      <c r="Q35" s="547"/>
      <c r="R35" s="548"/>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49">
        <f>IF($BB$3="４週",SUM(S35:AT35),IF($BB$3="暦月",SUM(S35:AW35),""))</f>
        <v>0</v>
      </c>
      <c r="AY35" s="550"/>
      <c r="AZ35" s="551">
        <f>IF($BB$3="４週",AX35/4,IF($BB$3="暦月",'地密通所（1枚版）'!AX35/('地密通所（1枚版）'!$BB$8/7),""))</f>
        <v>0</v>
      </c>
      <c r="BA35" s="552"/>
      <c r="BB35" s="323"/>
      <c r="BC35" s="324"/>
      <c r="BD35" s="324"/>
      <c r="BE35" s="324"/>
      <c r="BF35" s="325"/>
    </row>
    <row r="36" spans="2:58" ht="20.25" customHeight="1" x14ac:dyDescent="0.4">
      <c r="B36" s="528"/>
      <c r="C36" s="422"/>
      <c r="D36" s="423"/>
      <c r="E36" s="424"/>
      <c r="F36" s="92">
        <f>C34</f>
        <v>0</v>
      </c>
      <c r="G36" s="446"/>
      <c r="H36" s="346"/>
      <c r="I36" s="347"/>
      <c r="J36" s="347"/>
      <c r="K36" s="348"/>
      <c r="L36" s="451"/>
      <c r="M36" s="452"/>
      <c r="N36" s="452"/>
      <c r="O36" s="453"/>
      <c r="P36" s="553" t="s">
        <v>50</v>
      </c>
      <c r="Q36" s="554"/>
      <c r="R36" s="555"/>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30">
        <f>IF($BB$3="４週",SUM(S36:AT36),IF($BB$3="暦月",SUM(S36:AW36),""))</f>
        <v>0</v>
      </c>
      <c r="AY36" s="531"/>
      <c r="AZ36" s="542">
        <f>IF($BB$3="４週",AX36/4,IF($BB$3="暦月",'地密通所（1枚版）'!AX36/('地密通所（1枚版）'!$BB$8/7),""))</f>
        <v>0</v>
      </c>
      <c r="BA36" s="543"/>
      <c r="BB36" s="326"/>
      <c r="BC36" s="327"/>
      <c r="BD36" s="327"/>
      <c r="BE36" s="327"/>
      <c r="BF36" s="328"/>
    </row>
    <row r="37" spans="2:58" ht="20.25" customHeight="1" x14ac:dyDescent="0.4">
      <c r="B37" s="528">
        <f>B34+1</f>
        <v>6</v>
      </c>
      <c r="C37" s="416"/>
      <c r="D37" s="417"/>
      <c r="E37" s="418"/>
      <c r="F37" s="94"/>
      <c r="G37" s="445"/>
      <c r="H37" s="447"/>
      <c r="I37" s="347"/>
      <c r="J37" s="347"/>
      <c r="K37" s="348"/>
      <c r="L37" s="448"/>
      <c r="M37" s="449"/>
      <c r="N37" s="449"/>
      <c r="O37" s="450"/>
      <c r="P37" s="536" t="s">
        <v>49</v>
      </c>
      <c r="Q37" s="537"/>
      <c r="R37" s="538"/>
      <c r="S37" s="111"/>
      <c r="T37" s="112"/>
      <c r="U37" s="112"/>
      <c r="V37" s="112"/>
      <c r="W37" s="112"/>
      <c r="X37" s="112"/>
      <c r="Y37" s="113"/>
      <c r="Z37" s="111"/>
      <c r="AA37" s="112"/>
      <c r="AB37" s="112"/>
      <c r="AC37" s="112"/>
      <c r="AD37" s="112"/>
      <c r="AE37" s="112"/>
      <c r="AF37" s="113"/>
      <c r="AG37" s="111"/>
      <c r="AH37" s="112"/>
      <c r="AI37" s="112"/>
      <c r="AJ37" s="112"/>
      <c r="AK37" s="112"/>
      <c r="AL37" s="112"/>
      <c r="AM37" s="113"/>
      <c r="AN37" s="111"/>
      <c r="AO37" s="112"/>
      <c r="AP37" s="112"/>
      <c r="AQ37" s="112"/>
      <c r="AR37" s="112"/>
      <c r="AS37" s="112"/>
      <c r="AT37" s="113"/>
      <c r="AU37" s="111"/>
      <c r="AV37" s="112"/>
      <c r="AW37" s="112"/>
      <c r="AX37" s="534"/>
      <c r="AY37" s="535"/>
      <c r="AZ37" s="544"/>
      <c r="BA37" s="545"/>
      <c r="BB37" s="442"/>
      <c r="BC37" s="443"/>
      <c r="BD37" s="443"/>
      <c r="BE37" s="443"/>
      <c r="BF37" s="444"/>
    </row>
    <row r="38" spans="2:58" ht="20.25" customHeight="1" x14ac:dyDescent="0.4">
      <c r="B38" s="528"/>
      <c r="C38" s="419"/>
      <c r="D38" s="420"/>
      <c r="E38" s="421"/>
      <c r="F38" s="92"/>
      <c r="G38" s="342"/>
      <c r="H38" s="346"/>
      <c r="I38" s="347"/>
      <c r="J38" s="347"/>
      <c r="K38" s="348"/>
      <c r="L38" s="403"/>
      <c r="M38" s="404"/>
      <c r="N38" s="404"/>
      <c r="O38" s="405"/>
      <c r="P38" s="546" t="s">
        <v>15</v>
      </c>
      <c r="Q38" s="547"/>
      <c r="R38" s="548"/>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49">
        <f>IF($BB$3="４週",SUM(S38:AT38),IF($BB$3="暦月",SUM(S38:AW38),""))</f>
        <v>0</v>
      </c>
      <c r="AY38" s="550"/>
      <c r="AZ38" s="551">
        <f>IF($BB$3="４週",AX38/4,IF($BB$3="暦月",'地密通所（1枚版）'!AX38/('地密通所（1枚版）'!$BB$8/7),""))</f>
        <v>0</v>
      </c>
      <c r="BA38" s="552"/>
      <c r="BB38" s="323"/>
      <c r="BC38" s="324"/>
      <c r="BD38" s="324"/>
      <c r="BE38" s="324"/>
      <c r="BF38" s="325"/>
    </row>
    <row r="39" spans="2:58" ht="20.25" customHeight="1" x14ac:dyDescent="0.4">
      <c r="B39" s="528"/>
      <c r="C39" s="422"/>
      <c r="D39" s="423"/>
      <c r="E39" s="424"/>
      <c r="F39" s="92">
        <f>C37</f>
        <v>0</v>
      </c>
      <c r="G39" s="446"/>
      <c r="H39" s="346"/>
      <c r="I39" s="347"/>
      <c r="J39" s="347"/>
      <c r="K39" s="348"/>
      <c r="L39" s="451"/>
      <c r="M39" s="452"/>
      <c r="N39" s="452"/>
      <c r="O39" s="453"/>
      <c r="P39" s="553" t="s">
        <v>50</v>
      </c>
      <c r="Q39" s="554"/>
      <c r="R39" s="555"/>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30">
        <f>IF($BB$3="４週",SUM(S39:AT39),IF($BB$3="暦月",SUM(S39:AW39),""))</f>
        <v>0</v>
      </c>
      <c r="AY39" s="531"/>
      <c r="AZ39" s="542">
        <f>IF($BB$3="４週",AX39/4,IF($BB$3="暦月",'地密通所（1枚版）'!AX39/('地密通所（1枚版）'!$BB$8/7),""))</f>
        <v>0</v>
      </c>
      <c r="BA39" s="543"/>
      <c r="BB39" s="326"/>
      <c r="BC39" s="327"/>
      <c r="BD39" s="327"/>
      <c r="BE39" s="327"/>
      <c r="BF39" s="328"/>
    </row>
    <row r="40" spans="2:58" ht="20.25" customHeight="1" x14ac:dyDescent="0.4">
      <c r="B40" s="528">
        <f>B37+1</f>
        <v>7</v>
      </c>
      <c r="C40" s="416"/>
      <c r="D40" s="417"/>
      <c r="E40" s="418"/>
      <c r="F40" s="94"/>
      <c r="G40" s="445"/>
      <c r="H40" s="447"/>
      <c r="I40" s="347"/>
      <c r="J40" s="347"/>
      <c r="K40" s="348"/>
      <c r="L40" s="448"/>
      <c r="M40" s="449"/>
      <c r="N40" s="449"/>
      <c r="O40" s="450"/>
      <c r="P40" s="536" t="s">
        <v>49</v>
      </c>
      <c r="Q40" s="537"/>
      <c r="R40" s="538"/>
      <c r="S40" s="111"/>
      <c r="T40" s="112"/>
      <c r="U40" s="112"/>
      <c r="V40" s="112"/>
      <c r="W40" s="112"/>
      <c r="X40" s="112"/>
      <c r="Y40" s="113"/>
      <c r="Z40" s="111"/>
      <c r="AA40" s="112"/>
      <c r="AB40" s="112"/>
      <c r="AC40" s="112"/>
      <c r="AD40" s="112"/>
      <c r="AE40" s="112"/>
      <c r="AF40" s="113"/>
      <c r="AG40" s="111"/>
      <c r="AH40" s="112"/>
      <c r="AI40" s="112"/>
      <c r="AJ40" s="112"/>
      <c r="AK40" s="112"/>
      <c r="AL40" s="112"/>
      <c r="AM40" s="113"/>
      <c r="AN40" s="111"/>
      <c r="AO40" s="112"/>
      <c r="AP40" s="112"/>
      <c r="AQ40" s="112"/>
      <c r="AR40" s="112"/>
      <c r="AS40" s="112"/>
      <c r="AT40" s="113"/>
      <c r="AU40" s="111"/>
      <c r="AV40" s="112"/>
      <c r="AW40" s="112"/>
      <c r="AX40" s="534"/>
      <c r="AY40" s="535"/>
      <c r="AZ40" s="544"/>
      <c r="BA40" s="545"/>
      <c r="BB40" s="442"/>
      <c r="BC40" s="443"/>
      <c r="BD40" s="443"/>
      <c r="BE40" s="443"/>
      <c r="BF40" s="444"/>
    </row>
    <row r="41" spans="2:58" ht="20.25" customHeight="1" x14ac:dyDescent="0.4">
      <c r="B41" s="528"/>
      <c r="C41" s="419"/>
      <c r="D41" s="420"/>
      <c r="E41" s="421"/>
      <c r="F41" s="92"/>
      <c r="G41" s="342"/>
      <c r="H41" s="346"/>
      <c r="I41" s="347"/>
      <c r="J41" s="347"/>
      <c r="K41" s="348"/>
      <c r="L41" s="403"/>
      <c r="M41" s="404"/>
      <c r="N41" s="404"/>
      <c r="O41" s="405"/>
      <c r="P41" s="546" t="s">
        <v>15</v>
      </c>
      <c r="Q41" s="547"/>
      <c r="R41" s="548"/>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49">
        <f>IF($BB$3="４週",SUM(S41:AT41),IF($BB$3="暦月",SUM(S41:AW41),""))</f>
        <v>0</v>
      </c>
      <c r="AY41" s="550"/>
      <c r="AZ41" s="551">
        <f>IF($BB$3="４週",AX41/4,IF($BB$3="暦月",'地密通所（1枚版）'!AX41/('地密通所（1枚版）'!$BB$8/7),""))</f>
        <v>0</v>
      </c>
      <c r="BA41" s="552"/>
      <c r="BB41" s="323"/>
      <c r="BC41" s="324"/>
      <c r="BD41" s="324"/>
      <c r="BE41" s="324"/>
      <c r="BF41" s="325"/>
    </row>
    <row r="42" spans="2:58" ht="20.25" customHeight="1" x14ac:dyDescent="0.4">
      <c r="B42" s="528"/>
      <c r="C42" s="422"/>
      <c r="D42" s="423"/>
      <c r="E42" s="424"/>
      <c r="F42" s="92">
        <f>C40</f>
        <v>0</v>
      </c>
      <c r="G42" s="446"/>
      <c r="H42" s="346"/>
      <c r="I42" s="347"/>
      <c r="J42" s="347"/>
      <c r="K42" s="348"/>
      <c r="L42" s="451"/>
      <c r="M42" s="452"/>
      <c r="N42" s="452"/>
      <c r="O42" s="453"/>
      <c r="P42" s="553" t="s">
        <v>50</v>
      </c>
      <c r="Q42" s="554"/>
      <c r="R42" s="555"/>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30">
        <f>IF($BB$3="４週",SUM(S42:AT42),IF($BB$3="暦月",SUM(S42:AW42),""))</f>
        <v>0</v>
      </c>
      <c r="AY42" s="531"/>
      <c r="AZ42" s="542">
        <f>IF($BB$3="４週",AX42/4,IF($BB$3="暦月",'地密通所（1枚版）'!AX42/('地密通所（1枚版）'!$BB$8/7),""))</f>
        <v>0</v>
      </c>
      <c r="BA42" s="543"/>
      <c r="BB42" s="326"/>
      <c r="BC42" s="327"/>
      <c r="BD42" s="327"/>
      <c r="BE42" s="327"/>
      <c r="BF42" s="328"/>
    </row>
    <row r="43" spans="2:58" ht="20.25" customHeight="1" x14ac:dyDescent="0.4">
      <c r="B43" s="528">
        <f>B40+1</f>
        <v>8</v>
      </c>
      <c r="C43" s="416"/>
      <c r="D43" s="417"/>
      <c r="E43" s="418"/>
      <c r="F43" s="94"/>
      <c r="G43" s="445"/>
      <c r="H43" s="447"/>
      <c r="I43" s="347"/>
      <c r="J43" s="347"/>
      <c r="K43" s="348"/>
      <c r="L43" s="448"/>
      <c r="M43" s="449"/>
      <c r="N43" s="449"/>
      <c r="O43" s="450"/>
      <c r="P43" s="536" t="s">
        <v>49</v>
      </c>
      <c r="Q43" s="537"/>
      <c r="R43" s="538"/>
      <c r="S43" s="111"/>
      <c r="T43" s="112"/>
      <c r="U43" s="112"/>
      <c r="V43" s="112"/>
      <c r="W43" s="112"/>
      <c r="X43" s="112"/>
      <c r="Y43" s="113"/>
      <c r="Z43" s="111"/>
      <c r="AA43" s="112"/>
      <c r="AB43" s="112"/>
      <c r="AC43" s="112"/>
      <c r="AD43" s="112"/>
      <c r="AE43" s="112"/>
      <c r="AF43" s="113"/>
      <c r="AG43" s="111"/>
      <c r="AH43" s="112"/>
      <c r="AI43" s="112"/>
      <c r="AJ43" s="112"/>
      <c r="AK43" s="112"/>
      <c r="AL43" s="112"/>
      <c r="AM43" s="113"/>
      <c r="AN43" s="111"/>
      <c r="AO43" s="112"/>
      <c r="AP43" s="112"/>
      <c r="AQ43" s="112"/>
      <c r="AR43" s="112"/>
      <c r="AS43" s="112"/>
      <c r="AT43" s="113"/>
      <c r="AU43" s="111"/>
      <c r="AV43" s="112"/>
      <c r="AW43" s="112"/>
      <c r="AX43" s="534"/>
      <c r="AY43" s="535"/>
      <c r="AZ43" s="544"/>
      <c r="BA43" s="545"/>
      <c r="BB43" s="442"/>
      <c r="BC43" s="443"/>
      <c r="BD43" s="443"/>
      <c r="BE43" s="443"/>
      <c r="BF43" s="444"/>
    </row>
    <row r="44" spans="2:58" ht="20.25" customHeight="1" x14ac:dyDescent="0.4">
      <c r="B44" s="528"/>
      <c r="C44" s="419"/>
      <c r="D44" s="420"/>
      <c r="E44" s="421"/>
      <c r="F44" s="92"/>
      <c r="G44" s="342"/>
      <c r="H44" s="346"/>
      <c r="I44" s="347"/>
      <c r="J44" s="347"/>
      <c r="K44" s="348"/>
      <c r="L44" s="403"/>
      <c r="M44" s="404"/>
      <c r="N44" s="404"/>
      <c r="O44" s="405"/>
      <c r="P44" s="546" t="s">
        <v>15</v>
      </c>
      <c r="Q44" s="547"/>
      <c r="R44" s="548"/>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49">
        <f>IF($BB$3="４週",SUM(S44:AT44),IF($BB$3="暦月",SUM(S44:AW44),""))</f>
        <v>0</v>
      </c>
      <c r="AY44" s="550"/>
      <c r="AZ44" s="551">
        <f>IF($BB$3="４週",AX44/4,IF($BB$3="暦月",'地密通所（1枚版）'!AX44/('地密通所（1枚版）'!$BB$8/7),""))</f>
        <v>0</v>
      </c>
      <c r="BA44" s="552"/>
      <c r="BB44" s="323"/>
      <c r="BC44" s="324"/>
      <c r="BD44" s="324"/>
      <c r="BE44" s="324"/>
      <c r="BF44" s="325"/>
    </row>
    <row r="45" spans="2:58" ht="20.25" customHeight="1" x14ac:dyDescent="0.4">
      <c r="B45" s="528"/>
      <c r="C45" s="422"/>
      <c r="D45" s="423"/>
      <c r="E45" s="424"/>
      <c r="F45" s="92">
        <f>C43</f>
        <v>0</v>
      </c>
      <c r="G45" s="446"/>
      <c r="H45" s="346"/>
      <c r="I45" s="347"/>
      <c r="J45" s="347"/>
      <c r="K45" s="348"/>
      <c r="L45" s="451"/>
      <c r="M45" s="452"/>
      <c r="N45" s="452"/>
      <c r="O45" s="453"/>
      <c r="P45" s="553" t="s">
        <v>50</v>
      </c>
      <c r="Q45" s="554"/>
      <c r="R45" s="555"/>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30">
        <f>IF($BB$3="４週",SUM(S45:AT45),IF($BB$3="暦月",SUM(S45:AW45),""))</f>
        <v>0</v>
      </c>
      <c r="AY45" s="531"/>
      <c r="AZ45" s="542">
        <f>IF($BB$3="４週",AX45/4,IF($BB$3="暦月",'地密通所（1枚版）'!AX45/('地密通所（1枚版）'!$BB$8/7),""))</f>
        <v>0</v>
      </c>
      <c r="BA45" s="543"/>
      <c r="BB45" s="326"/>
      <c r="BC45" s="327"/>
      <c r="BD45" s="327"/>
      <c r="BE45" s="327"/>
      <c r="BF45" s="328"/>
    </row>
    <row r="46" spans="2:58" ht="20.25" customHeight="1" x14ac:dyDescent="0.4">
      <c r="B46" s="528">
        <f>B43+1</f>
        <v>9</v>
      </c>
      <c r="C46" s="416"/>
      <c r="D46" s="417"/>
      <c r="E46" s="418"/>
      <c r="F46" s="94"/>
      <c r="G46" s="445"/>
      <c r="H46" s="447"/>
      <c r="I46" s="347"/>
      <c r="J46" s="347"/>
      <c r="K46" s="348"/>
      <c r="L46" s="448"/>
      <c r="M46" s="449"/>
      <c r="N46" s="449"/>
      <c r="O46" s="450"/>
      <c r="P46" s="536" t="s">
        <v>49</v>
      </c>
      <c r="Q46" s="537"/>
      <c r="R46" s="538"/>
      <c r="S46" s="111"/>
      <c r="T46" s="112"/>
      <c r="U46" s="112"/>
      <c r="V46" s="112"/>
      <c r="W46" s="112"/>
      <c r="X46" s="112"/>
      <c r="Y46" s="113"/>
      <c r="Z46" s="111"/>
      <c r="AA46" s="112"/>
      <c r="AB46" s="112"/>
      <c r="AC46" s="112"/>
      <c r="AD46" s="112"/>
      <c r="AE46" s="112"/>
      <c r="AF46" s="113"/>
      <c r="AG46" s="111"/>
      <c r="AH46" s="112"/>
      <c r="AI46" s="112"/>
      <c r="AJ46" s="112"/>
      <c r="AK46" s="112"/>
      <c r="AL46" s="112"/>
      <c r="AM46" s="113"/>
      <c r="AN46" s="111"/>
      <c r="AO46" s="112"/>
      <c r="AP46" s="112"/>
      <c r="AQ46" s="112"/>
      <c r="AR46" s="112"/>
      <c r="AS46" s="112"/>
      <c r="AT46" s="113"/>
      <c r="AU46" s="111"/>
      <c r="AV46" s="112"/>
      <c r="AW46" s="112"/>
      <c r="AX46" s="534"/>
      <c r="AY46" s="535"/>
      <c r="AZ46" s="544"/>
      <c r="BA46" s="545"/>
      <c r="BB46" s="442"/>
      <c r="BC46" s="443"/>
      <c r="BD46" s="443"/>
      <c r="BE46" s="443"/>
      <c r="BF46" s="444"/>
    </row>
    <row r="47" spans="2:58" ht="20.25" customHeight="1" x14ac:dyDescent="0.4">
      <c r="B47" s="528"/>
      <c r="C47" s="419"/>
      <c r="D47" s="420"/>
      <c r="E47" s="421"/>
      <c r="F47" s="92"/>
      <c r="G47" s="342"/>
      <c r="H47" s="346"/>
      <c r="I47" s="347"/>
      <c r="J47" s="347"/>
      <c r="K47" s="348"/>
      <c r="L47" s="403"/>
      <c r="M47" s="404"/>
      <c r="N47" s="404"/>
      <c r="O47" s="405"/>
      <c r="P47" s="546" t="s">
        <v>15</v>
      </c>
      <c r="Q47" s="547"/>
      <c r="R47" s="548"/>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49">
        <f>IF($BB$3="４週",SUM(S47:AT47),IF($BB$3="暦月",SUM(S47:AW47),""))</f>
        <v>0</v>
      </c>
      <c r="AY47" s="550"/>
      <c r="AZ47" s="551">
        <f>IF($BB$3="４週",AX47/4,IF($BB$3="暦月",'地密通所（1枚版）'!AX47/('地密通所（1枚版）'!$BB$8/7),""))</f>
        <v>0</v>
      </c>
      <c r="BA47" s="552"/>
      <c r="BB47" s="323"/>
      <c r="BC47" s="324"/>
      <c r="BD47" s="324"/>
      <c r="BE47" s="324"/>
      <c r="BF47" s="325"/>
    </row>
    <row r="48" spans="2:58" ht="20.25" customHeight="1" x14ac:dyDescent="0.4">
      <c r="B48" s="528"/>
      <c r="C48" s="422"/>
      <c r="D48" s="423"/>
      <c r="E48" s="424"/>
      <c r="F48" s="92">
        <f>C46</f>
        <v>0</v>
      </c>
      <c r="G48" s="446"/>
      <c r="H48" s="346"/>
      <c r="I48" s="347"/>
      <c r="J48" s="347"/>
      <c r="K48" s="348"/>
      <c r="L48" s="451"/>
      <c r="M48" s="452"/>
      <c r="N48" s="452"/>
      <c r="O48" s="453"/>
      <c r="P48" s="553" t="s">
        <v>50</v>
      </c>
      <c r="Q48" s="554"/>
      <c r="R48" s="555"/>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30">
        <f>IF($BB$3="４週",SUM(S48:AT48),IF($BB$3="暦月",SUM(S48:AW48),""))</f>
        <v>0</v>
      </c>
      <c r="AY48" s="531"/>
      <c r="AZ48" s="542">
        <f>IF($BB$3="４週",AX48/4,IF($BB$3="暦月",'地密通所（1枚版）'!AX48/('地密通所（1枚版）'!$BB$8/7),""))</f>
        <v>0</v>
      </c>
      <c r="BA48" s="543"/>
      <c r="BB48" s="326"/>
      <c r="BC48" s="327"/>
      <c r="BD48" s="327"/>
      <c r="BE48" s="327"/>
      <c r="BF48" s="328"/>
    </row>
    <row r="49" spans="2:58" ht="20.25" customHeight="1" x14ac:dyDescent="0.4">
      <c r="B49" s="528">
        <f>B46+1</f>
        <v>10</v>
      </c>
      <c r="C49" s="416"/>
      <c r="D49" s="417"/>
      <c r="E49" s="418"/>
      <c r="F49" s="94"/>
      <c r="G49" s="445"/>
      <c r="H49" s="447"/>
      <c r="I49" s="347"/>
      <c r="J49" s="347"/>
      <c r="K49" s="348"/>
      <c r="L49" s="448"/>
      <c r="M49" s="449"/>
      <c r="N49" s="449"/>
      <c r="O49" s="450"/>
      <c r="P49" s="536" t="s">
        <v>49</v>
      </c>
      <c r="Q49" s="537"/>
      <c r="R49" s="538"/>
      <c r="S49" s="111"/>
      <c r="T49" s="112"/>
      <c r="U49" s="112"/>
      <c r="V49" s="112"/>
      <c r="W49" s="112"/>
      <c r="X49" s="112"/>
      <c r="Y49" s="113"/>
      <c r="Z49" s="111"/>
      <c r="AA49" s="112"/>
      <c r="AB49" s="112"/>
      <c r="AC49" s="112"/>
      <c r="AD49" s="112"/>
      <c r="AE49" s="112"/>
      <c r="AF49" s="113"/>
      <c r="AG49" s="111"/>
      <c r="AH49" s="112"/>
      <c r="AI49" s="112"/>
      <c r="AJ49" s="112"/>
      <c r="AK49" s="112"/>
      <c r="AL49" s="112"/>
      <c r="AM49" s="113"/>
      <c r="AN49" s="111"/>
      <c r="AO49" s="112"/>
      <c r="AP49" s="112"/>
      <c r="AQ49" s="112"/>
      <c r="AR49" s="112"/>
      <c r="AS49" s="112"/>
      <c r="AT49" s="113"/>
      <c r="AU49" s="111"/>
      <c r="AV49" s="112"/>
      <c r="AW49" s="112"/>
      <c r="AX49" s="534"/>
      <c r="AY49" s="535"/>
      <c r="AZ49" s="544"/>
      <c r="BA49" s="545"/>
      <c r="BB49" s="442"/>
      <c r="BC49" s="443"/>
      <c r="BD49" s="443"/>
      <c r="BE49" s="443"/>
      <c r="BF49" s="444"/>
    </row>
    <row r="50" spans="2:58" ht="20.25" customHeight="1" x14ac:dyDescent="0.4">
      <c r="B50" s="528"/>
      <c r="C50" s="419"/>
      <c r="D50" s="420"/>
      <c r="E50" s="421"/>
      <c r="F50" s="92"/>
      <c r="G50" s="342"/>
      <c r="H50" s="346"/>
      <c r="I50" s="347"/>
      <c r="J50" s="347"/>
      <c r="K50" s="348"/>
      <c r="L50" s="403"/>
      <c r="M50" s="404"/>
      <c r="N50" s="404"/>
      <c r="O50" s="405"/>
      <c r="P50" s="546" t="s">
        <v>15</v>
      </c>
      <c r="Q50" s="547"/>
      <c r="R50" s="548"/>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49">
        <f>IF($BB$3="４週",SUM(S50:AT50),IF($BB$3="暦月",SUM(S50:AW50),""))</f>
        <v>0</v>
      </c>
      <c r="AY50" s="550"/>
      <c r="AZ50" s="551">
        <f>IF($BB$3="４週",AX50/4,IF($BB$3="暦月",'地密通所（1枚版）'!AX50/('地密通所（1枚版）'!$BB$8/7),""))</f>
        <v>0</v>
      </c>
      <c r="BA50" s="552"/>
      <c r="BB50" s="323"/>
      <c r="BC50" s="324"/>
      <c r="BD50" s="324"/>
      <c r="BE50" s="324"/>
      <c r="BF50" s="325"/>
    </row>
    <row r="51" spans="2:58" ht="20.25" customHeight="1" x14ac:dyDescent="0.4">
      <c r="B51" s="528"/>
      <c r="C51" s="422"/>
      <c r="D51" s="423"/>
      <c r="E51" s="424"/>
      <c r="F51" s="92">
        <f>C49</f>
        <v>0</v>
      </c>
      <c r="G51" s="446"/>
      <c r="H51" s="346"/>
      <c r="I51" s="347"/>
      <c r="J51" s="347"/>
      <c r="K51" s="348"/>
      <c r="L51" s="451"/>
      <c r="M51" s="452"/>
      <c r="N51" s="452"/>
      <c r="O51" s="453"/>
      <c r="P51" s="553" t="s">
        <v>50</v>
      </c>
      <c r="Q51" s="554"/>
      <c r="R51" s="555"/>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30">
        <f>IF($BB$3="４週",SUM(S51:AT51),IF($BB$3="暦月",SUM(S51:AW51),""))</f>
        <v>0</v>
      </c>
      <c r="AY51" s="531"/>
      <c r="AZ51" s="542">
        <f>IF($BB$3="４週",AX51/4,IF($BB$3="暦月",'地密通所（1枚版）'!AX51/('地密通所（1枚版）'!$BB$8/7),""))</f>
        <v>0</v>
      </c>
      <c r="BA51" s="543"/>
      <c r="BB51" s="326"/>
      <c r="BC51" s="327"/>
      <c r="BD51" s="327"/>
      <c r="BE51" s="327"/>
      <c r="BF51" s="328"/>
    </row>
    <row r="52" spans="2:58" ht="20.25" customHeight="1" x14ac:dyDescent="0.4">
      <c r="B52" s="528">
        <f>B49+1</f>
        <v>11</v>
      </c>
      <c r="C52" s="416"/>
      <c r="D52" s="417"/>
      <c r="E52" s="418"/>
      <c r="F52" s="94"/>
      <c r="G52" s="445"/>
      <c r="H52" s="447"/>
      <c r="I52" s="347"/>
      <c r="J52" s="347"/>
      <c r="K52" s="348"/>
      <c r="L52" s="448"/>
      <c r="M52" s="449"/>
      <c r="N52" s="449"/>
      <c r="O52" s="450"/>
      <c r="P52" s="536" t="s">
        <v>49</v>
      </c>
      <c r="Q52" s="537"/>
      <c r="R52" s="538"/>
      <c r="S52" s="111"/>
      <c r="T52" s="112"/>
      <c r="U52" s="112"/>
      <c r="V52" s="112"/>
      <c r="W52" s="112"/>
      <c r="X52" s="112"/>
      <c r="Y52" s="113"/>
      <c r="Z52" s="111"/>
      <c r="AA52" s="112"/>
      <c r="AB52" s="112"/>
      <c r="AC52" s="112"/>
      <c r="AD52" s="112"/>
      <c r="AE52" s="112"/>
      <c r="AF52" s="113"/>
      <c r="AG52" s="111"/>
      <c r="AH52" s="112"/>
      <c r="AI52" s="112"/>
      <c r="AJ52" s="112"/>
      <c r="AK52" s="112"/>
      <c r="AL52" s="112"/>
      <c r="AM52" s="113"/>
      <c r="AN52" s="111"/>
      <c r="AO52" s="112"/>
      <c r="AP52" s="112"/>
      <c r="AQ52" s="112"/>
      <c r="AR52" s="112"/>
      <c r="AS52" s="112"/>
      <c r="AT52" s="113"/>
      <c r="AU52" s="111"/>
      <c r="AV52" s="112"/>
      <c r="AW52" s="112"/>
      <c r="AX52" s="534"/>
      <c r="AY52" s="535"/>
      <c r="AZ52" s="544"/>
      <c r="BA52" s="545"/>
      <c r="BB52" s="442"/>
      <c r="BC52" s="443"/>
      <c r="BD52" s="443"/>
      <c r="BE52" s="443"/>
      <c r="BF52" s="444"/>
    </row>
    <row r="53" spans="2:58" ht="20.25" customHeight="1" x14ac:dyDescent="0.4">
      <c r="B53" s="528"/>
      <c r="C53" s="419"/>
      <c r="D53" s="420"/>
      <c r="E53" s="421"/>
      <c r="F53" s="92"/>
      <c r="G53" s="342"/>
      <c r="H53" s="346"/>
      <c r="I53" s="347"/>
      <c r="J53" s="347"/>
      <c r="K53" s="348"/>
      <c r="L53" s="403"/>
      <c r="M53" s="404"/>
      <c r="N53" s="404"/>
      <c r="O53" s="405"/>
      <c r="P53" s="546" t="s">
        <v>15</v>
      </c>
      <c r="Q53" s="547"/>
      <c r="R53" s="548"/>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49">
        <f>IF($BB$3="４週",SUM(S53:AT53),IF($BB$3="暦月",SUM(S53:AW53),""))</f>
        <v>0</v>
      </c>
      <c r="AY53" s="550"/>
      <c r="AZ53" s="551">
        <f>IF($BB$3="４週",AX53/4,IF($BB$3="暦月",'地密通所（1枚版）'!AX53/('地密通所（1枚版）'!$BB$8/7),""))</f>
        <v>0</v>
      </c>
      <c r="BA53" s="552"/>
      <c r="BB53" s="323"/>
      <c r="BC53" s="324"/>
      <c r="BD53" s="324"/>
      <c r="BE53" s="324"/>
      <c r="BF53" s="325"/>
    </row>
    <row r="54" spans="2:58" ht="20.25" customHeight="1" x14ac:dyDescent="0.4">
      <c r="B54" s="528"/>
      <c r="C54" s="422"/>
      <c r="D54" s="423"/>
      <c r="E54" s="424"/>
      <c r="F54" s="92">
        <f>C52</f>
        <v>0</v>
      </c>
      <c r="G54" s="446"/>
      <c r="H54" s="346"/>
      <c r="I54" s="347"/>
      <c r="J54" s="347"/>
      <c r="K54" s="348"/>
      <c r="L54" s="451"/>
      <c r="M54" s="452"/>
      <c r="N54" s="452"/>
      <c r="O54" s="453"/>
      <c r="P54" s="553" t="s">
        <v>50</v>
      </c>
      <c r="Q54" s="554"/>
      <c r="R54" s="555"/>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30">
        <f>IF($BB$3="４週",SUM(S54:AT54),IF($BB$3="暦月",SUM(S54:AW54),""))</f>
        <v>0</v>
      </c>
      <c r="AY54" s="531"/>
      <c r="AZ54" s="542">
        <f>IF($BB$3="４週",AX54/4,IF($BB$3="暦月",'地密通所（1枚版）'!AX54/('地密通所（1枚版）'!$BB$8/7),""))</f>
        <v>0</v>
      </c>
      <c r="BA54" s="543"/>
      <c r="BB54" s="326"/>
      <c r="BC54" s="327"/>
      <c r="BD54" s="327"/>
      <c r="BE54" s="327"/>
      <c r="BF54" s="328"/>
    </row>
    <row r="55" spans="2:58" ht="20.25" customHeight="1" x14ac:dyDescent="0.4">
      <c r="B55" s="528">
        <f>B52+1</f>
        <v>12</v>
      </c>
      <c r="C55" s="416"/>
      <c r="D55" s="417"/>
      <c r="E55" s="418"/>
      <c r="F55" s="94"/>
      <c r="G55" s="445"/>
      <c r="H55" s="447"/>
      <c r="I55" s="347"/>
      <c r="J55" s="347"/>
      <c r="K55" s="348"/>
      <c r="L55" s="448"/>
      <c r="M55" s="449"/>
      <c r="N55" s="449"/>
      <c r="O55" s="450"/>
      <c r="P55" s="536" t="s">
        <v>49</v>
      </c>
      <c r="Q55" s="537"/>
      <c r="R55" s="538"/>
      <c r="S55" s="111"/>
      <c r="T55" s="112"/>
      <c r="U55" s="112"/>
      <c r="V55" s="112"/>
      <c r="W55" s="112"/>
      <c r="X55" s="112"/>
      <c r="Y55" s="113"/>
      <c r="Z55" s="111"/>
      <c r="AA55" s="112"/>
      <c r="AB55" s="112"/>
      <c r="AC55" s="112"/>
      <c r="AD55" s="112"/>
      <c r="AE55" s="112"/>
      <c r="AF55" s="113"/>
      <c r="AG55" s="111"/>
      <c r="AH55" s="112"/>
      <c r="AI55" s="112"/>
      <c r="AJ55" s="112"/>
      <c r="AK55" s="112"/>
      <c r="AL55" s="112"/>
      <c r="AM55" s="113"/>
      <c r="AN55" s="111"/>
      <c r="AO55" s="112"/>
      <c r="AP55" s="112"/>
      <c r="AQ55" s="112"/>
      <c r="AR55" s="112"/>
      <c r="AS55" s="112"/>
      <c r="AT55" s="113"/>
      <c r="AU55" s="111"/>
      <c r="AV55" s="112"/>
      <c r="AW55" s="112"/>
      <c r="AX55" s="534"/>
      <c r="AY55" s="535"/>
      <c r="AZ55" s="544"/>
      <c r="BA55" s="545"/>
      <c r="BB55" s="468"/>
      <c r="BC55" s="449"/>
      <c r="BD55" s="449"/>
      <c r="BE55" s="449"/>
      <c r="BF55" s="450"/>
    </row>
    <row r="56" spans="2:58" ht="20.25" customHeight="1" x14ac:dyDescent="0.4">
      <c r="B56" s="528"/>
      <c r="C56" s="419"/>
      <c r="D56" s="420"/>
      <c r="E56" s="421"/>
      <c r="F56" s="92"/>
      <c r="G56" s="342"/>
      <c r="H56" s="346"/>
      <c r="I56" s="347"/>
      <c r="J56" s="347"/>
      <c r="K56" s="348"/>
      <c r="L56" s="403"/>
      <c r="M56" s="404"/>
      <c r="N56" s="404"/>
      <c r="O56" s="405"/>
      <c r="P56" s="546" t="s">
        <v>15</v>
      </c>
      <c r="Q56" s="547"/>
      <c r="R56" s="548"/>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49">
        <f>IF($BB$3="４週",SUM(S56:AT56),IF($BB$3="暦月",SUM(S56:AW56),""))</f>
        <v>0</v>
      </c>
      <c r="AY56" s="550"/>
      <c r="AZ56" s="551">
        <f>IF($BB$3="４週",AX56/4,IF($BB$3="暦月",'地密通所（1枚版）'!AX56/('地密通所（1枚版）'!$BB$8/7),""))</f>
        <v>0</v>
      </c>
      <c r="BA56" s="552"/>
      <c r="BB56" s="469"/>
      <c r="BC56" s="404"/>
      <c r="BD56" s="404"/>
      <c r="BE56" s="404"/>
      <c r="BF56" s="405"/>
    </row>
    <row r="57" spans="2:58" ht="20.25" customHeight="1" x14ac:dyDescent="0.4">
      <c r="B57" s="528"/>
      <c r="C57" s="422"/>
      <c r="D57" s="423"/>
      <c r="E57" s="424"/>
      <c r="F57" s="92">
        <f>C55</f>
        <v>0</v>
      </c>
      <c r="G57" s="446"/>
      <c r="H57" s="346"/>
      <c r="I57" s="347"/>
      <c r="J57" s="347"/>
      <c r="K57" s="348"/>
      <c r="L57" s="451"/>
      <c r="M57" s="452"/>
      <c r="N57" s="452"/>
      <c r="O57" s="453"/>
      <c r="P57" s="553" t="s">
        <v>50</v>
      </c>
      <c r="Q57" s="554"/>
      <c r="R57" s="555"/>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30">
        <f>IF($BB$3="４週",SUM(S57:AT57),IF($BB$3="暦月",SUM(S57:AW57),""))</f>
        <v>0</v>
      </c>
      <c r="AY57" s="531"/>
      <c r="AZ57" s="542">
        <f>IF($BB$3="４週",AX57/4,IF($BB$3="暦月",'地密通所（1枚版）'!AX57/('地密通所（1枚版）'!$BB$8/7),""))</f>
        <v>0</v>
      </c>
      <c r="BA57" s="543"/>
      <c r="BB57" s="470"/>
      <c r="BC57" s="452"/>
      <c r="BD57" s="452"/>
      <c r="BE57" s="452"/>
      <c r="BF57" s="453"/>
    </row>
    <row r="58" spans="2:58" ht="20.25" customHeight="1" x14ac:dyDescent="0.4">
      <c r="B58" s="528">
        <f>B55+1</f>
        <v>13</v>
      </c>
      <c r="C58" s="416"/>
      <c r="D58" s="417"/>
      <c r="E58" s="418"/>
      <c r="F58" s="94"/>
      <c r="G58" s="445"/>
      <c r="H58" s="447"/>
      <c r="I58" s="347"/>
      <c r="J58" s="347"/>
      <c r="K58" s="348"/>
      <c r="L58" s="448"/>
      <c r="M58" s="449"/>
      <c r="N58" s="449"/>
      <c r="O58" s="450"/>
      <c r="P58" s="536" t="s">
        <v>49</v>
      </c>
      <c r="Q58" s="537"/>
      <c r="R58" s="538"/>
      <c r="S58" s="111"/>
      <c r="T58" s="112"/>
      <c r="U58" s="112"/>
      <c r="V58" s="112"/>
      <c r="W58" s="112"/>
      <c r="X58" s="112"/>
      <c r="Y58" s="113"/>
      <c r="Z58" s="111"/>
      <c r="AA58" s="112"/>
      <c r="AB58" s="112"/>
      <c r="AC58" s="112"/>
      <c r="AD58" s="112"/>
      <c r="AE58" s="112"/>
      <c r="AF58" s="113"/>
      <c r="AG58" s="111"/>
      <c r="AH58" s="112"/>
      <c r="AI58" s="112"/>
      <c r="AJ58" s="112"/>
      <c r="AK58" s="112"/>
      <c r="AL58" s="112"/>
      <c r="AM58" s="113"/>
      <c r="AN58" s="111"/>
      <c r="AO58" s="112"/>
      <c r="AP58" s="112"/>
      <c r="AQ58" s="112"/>
      <c r="AR58" s="112"/>
      <c r="AS58" s="112"/>
      <c r="AT58" s="113"/>
      <c r="AU58" s="111"/>
      <c r="AV58" s="112"/>
      <c r="AW58" s="112"/>
      <c r="AX58" s="534"/>
      <c r="AY58" s="535"/>
      <c r="AZ58" s="544"/>
      <c r="BA58" s="545"/>
      <c r="BB58" s="468"/>
      <c r="BC58" s="449"/>
      <c r="BD58" s="449"/>
      <c r="BE58" s="449"/>
      <c r="BF58" s="450"/>
    </row>
    <row r="59" spans="2:58" ht="20.25" customHeight="1" x14ac:dyDescent="0.4">
      <c r="B59" s="528"/>
      <c r="C59" s="419"/>
      <c r="D59" s="420"/>
      <c r="E59" s="421"/>
      <c r="F59" s="92"/>
      <c r="G59" s="342"/>
      <c r="H59" s="346"/>
      <c r="I59" s="347"/>
      <c r="J59" s="347"/>
      <c r="K59" s="348"/>
      <c r="L59" s="403"/>
      <c r="M59" s="404"/>
      <c r="N59" s="404"/>
      <c r="O59" s="405"/>
      <c r="P59" s="546" t="s">
        <v>15</v>
      </c>
      <c r="Q59" s="547"/>
      <c r="R59" s="548"/>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49">
        <f>IF($BB$3="４週",SUM(S59:AT59),IF($BB$3="暦月",SUM(S59:AW59),""))</f>
        <v>0</v>
      </c>
      <c r="AY59" s="550"/>
      <c r="AZ59" s="551">
        <f>IF($BB$3="４週",AX59/4,IF($BB$3="暦月",'地密通所（1枚版）'!AX59/('地密通所（1枚版）'!$BB$8/7),""))</f>
        <v>0</v>
      </c>
      <c r="BA59" s="552"/>
      <c r="BB59" s="469"/>
      <c r="BC59" s="404"/>
      <c r="BD59" s="404"/>
      <c r="BE59" s="404"/>
      <c r="BF59" s="405"/>
    </row>
    <row r="60" spans="2:58" ht="20.25" customHeight="1" thickBot="1" x14ac:dyDescent="0.45">
      <c r="B60" s="529"/>
      <c r="C60" s="422"/>
      <c r="D60" s="423"/>
      <c r="E60" s="424"/>
      <c r="F60" s="95">
        <f>C58</f>
        <v>0</v>
      </c>
      <c r="G60" s="507"/>
      <c r="H60" s="508"/>
      <c r="I60" s="509"/>
      <c r="J60" s="509"/>
      <c r="K60" s="510"/>
      <c r="L60" s="511"/>
      <c r="M60" s="472"/>
      <c r="N60" s="472"/>
      <c r="O60" s="473"/>
      <c r="P60" s="539" t="s">
        <v>50</v>
      </c>
      <c r="Q60" s="540"/>
      <c r="R60" s="541"/>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30">
        <f>IF($BB$3="４週",SUM(S60:AT60),IF($BB$3="暦月",SUM(S60:AW60),""))</f>
        <v>0</v>
      </c>
      <c r="AY60" s="531"/>
      <c r="AZ60" s="542">
        <f>IF($BB$3="４週",AX60/4,IF($BB$3="暦月",'地密通所（1枚版）'!AX60/('地密通所（1枚版）'!$BB$8/7),""))</f>
        <v>0</v>
      </c>
      <c r="BA60" s="543"/>
      <c r="BB60" s="471"/>
      <c r="BC60" s="472"/>
      <c r="BD60" s="472"/>
      <c r="BE60" s="472"/>
      <c r="BF60" s="473"/>
    </row>
    <row r="61" spans="2:58" s="39" customFormat="1" ht="6" customHeight="1" thickBot="1" x14ac:dyDescent="0.45">
      <c r="B61" s="52"/>
      <c r="C61" s="50"/>
      <c r="D61" s="50"/>
      <c r="E61" s="50"/>
      <c r="F61" s="40"/>
      <c r="G61" s="40"/>
      <c r="H61" s="41"/>
      <c r="I61" s="41"/>
      <c r="J61" s="41"/>
      <c r="K61" s="41"/>
      <c r="L61" s="40"/>
      <c r="M61" s="40"/>
      <c r="N61" s="40"/>
      <c r="O61" s="40"/>
      <c r="P61" s="42"/>
      <c r="Q61" s="42"/>
      <c r="R61" s="42"/>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3"/>
      <c r="AY61" s="43"/>
      <c r="AZ61" s="43"/>
      <c r="BA61" s="43"/>
      <c r="BB61" s="40"/>
      <c r="BC61" s="40"/>
      <c r="BD61" s="40"/>
      <c r="BE61" s="40"/>
      <c r="BF61" s="44"/>
    </row>
    <row r="62" spans="2:58" ht="20.100000000000001" customHeight="1" x14ac:dyDescent="0.4">
      <c r="B62" s="286"/>
      <c r="C62" s="287"/>
      <c r="D62" s="287"/>
      <c r="E62" s="287"/>
      <c r="F62" s="193"/>
      <c r="G62" s="460" t="s">
        <v>192</v>
      </c>
      <c r="H62" s="460"/>
      <c r="I62" s="460"/>
      <c r="J62" s="460"/>
      <c r="K62" s="461"/>
      <c r="L62" s="281"/>
      <c r="M62" s="477" t="s">
        <v>60</v>
      </c>
      <c r="N62" s="478"/>
      <c r="O62" s="478"/>
      <c r="P62" s="478"/>
      <c r="Q62" s="478"/>
      <c r="R62" s="479"/>
      <c r="S62" s="282" t="str">
        <f t="shared" ref="S62:AH64" si="1">IF(SUMIF($F$22:$F$60, $M62, S$22:S$60)=0,"",SUMIF($F$22:$F$60, $M62, S$22:S$60))</f>
        <v/>
      </c>
      <c r="T62" s="283" t="str">
        <f t="shared" si="1"/>
        <v/>
      </c>
      <c r="U62" s="283" t="str">
        <f t="shared" si="1"/>
        <v/>
      </c>
      <c r="V62" s="283" t="str">
        <f t="shared" si="1"/>
        <v/>
      </c>
      <c r="W62" s="283" t="str">
        <f t="shared" si="1"/>
        <v/>
      </c>
      <c r="X62" s="283" t="str">
        <f t="shared" si="1"/>
        <v/>
      </c>
      <c r="Y62" s="284" t="str">
        <f t="shared" si="1"/>
        <v/>
      </c>
      <c r="Z62" s="282" t="str">
        <f t="shared" si="1"/>
        <v/>
      </c>
      <c r="AA62" s="283" t="str">
        <f t="shared" si="1"/>
        <v/>
      </c>
      <c r="AB62" s="283" t="str">
        <f t="shared" si="1"/>
        <v/>
      </c>
      <c r="AC62" s="283" t="str">
        <f t="shared" si="1"/>
        <v/>
      </c>
      <c r="AD62" s="283" t="str">
        <f t="shared" si="1"/>
        <v/>
      </c>
      <c r="AE62" s="283" t="str">
        <f t="shared" si="1"/>
        <v/>
      </c>
      <c r="AF62" s="284" t="str">
        <f t="shared" si="1"/>
        <v/>
      </c>
      <c r="AG62" s="282" t="str">
        <f t="shared" si="1"/>
        <v/>
      </c>
      <c r="AH62" s="283" t="str">
        <f t="shared" si="1"/>
        <v/>
      </c>
      <c r="AI62" s="283" t="str">
        <f t="shared" ref="AI62:AW64" si="2">IF(SUMIF($F$22:$F$60, $M62, AI$22:AI$60)=0,"",SUMIF($F$22:$F$60, $M62, AI$22:AI$60))</f>
        <v/>
      </c>
      <c r="AJ62" s="283" t="str">
        <f t="shared" si="2"/>
        <v/>
      </c>
      <c r="AK62" s="283" t="str">
        <f t="shared" si="2"/>
        <v/>
      </c>
      <c r="AL62" s="283" t="str">
        <f t="shared" si="2"/>
        <v/>
      </c>
      <c r="AM62" s="284" t="str">
        <f t="shared" si="2"/>
        <v/>
      </c>
      <c r="AN62" s="282" t="str">
        <f t="shared" si="2"/>
        <v/>
      </c>
      <c r="AO62" s="283" t="str">
        <f t="shared" si="2"/>
        <v/>
      </c>
      <c r="AP62" s="283" t="str">
        <f t="shared" si="2"/>
        <v/>
      </c>
      <c r="AQ62" s="283" t="str">
        <f t="shared" si="2"/>
        <v/>
      </c>
      <c r="AR62" s="283" t="str">
        <f t="shared" si="2"/>
        <v/>
      </c>
      <c r="AS62" s="283" t="str">
        <f t="shared" si="2"/>
        <v/>
      </c>
      <c r="AT62" s="284" t="str">
        <f t="shared" si="2"/>
        <v/>
      </c>
      <c r="AU62" s="282" t="str">
        <f t="shared" si="2"/>
        <v/>
      </c>
      <c r="AV62" s="283" t="str">
        <f t="shared" si="2"/>
        <v/>
      </c>
      <c r="AW62" s="283" t="str">
        <f t="shared" si="2"/>
        <v/>
      </c>
      <c r="AX62" s="495" t="str">
        <f>IF(SUMIF($F$22:$F$60, $M62, AX$22:AX$60)=0,"",SUMIF($F$22:$F$60, $M62, AX$22:AX$60))</f>
        <v/>
      </c>
      <c r="AY62" s="496"/>
      <c r="AZ62" s="466" t="str">
        <f>IF(AX62="","",IF($BB$3="４週",AX62/4,IF($BB$3="暦月",AX62/($BB$8/7),"")))</f>
        <v/>
      </c>
      <c r="BA62" s="467"/>
      <c r="BB62" s="556"/>
      <c r="BC62" s="557"/>
      <c r="BD62" s="557"/>
      <c r="BE62" s="557"/>
      <c r="BF62" s="558"/>
    </row>
    <row r="63" spans="2:58" ht="20.25" customHeight="1" x14ac:dyDescent="0.4">
      <c r="B63" s="288"/>
      <c r="C63" s="208"/>
      <c r="D63" s="208"/>
      <c r="E63" s="208"/>
      <c r="F63" s="195"/>
      <c r="G63" s="462"/>
      <c r="H63" s="462"/>
      <c r="I63" s="462"/>
      <c r="J63" s="462"/>
      <c r="K63" s="463"/>
      <c r="L63" s="285"/>
      <c r="M63" s="457" t="s">
        <v>5</v>
      </c>
      <c r="N63" s="458"/>
      <c r="O63" s="458"/>
      <c r="P63" s="458"/>
      <c r="Q63" s="458"/>
      <c r="R63" s="459"/>
      <c r="S63" s="282" t="str">
        <f t="shared" si="1"/>
        <v/>
      </c>
      <c r="T63" s="283" t="str">
        <f t="shared" si="1"/>
        <v/>
      </c>
      <c r="U63" s="283" t="str">
        <f>IF(SUMIF($F$22:$F$60, $M63, U$22:U$60)=0,"",SUMIF($F$22:$F$60, $M63, U$22:U$60))</f>
        <v/>
      </c>
      <c r="V63" s="283" t="str">
        <f t="shared" si="1"/>
        <v/>
      </c>
      <c r="W63" s="283" t="str">
        <f t="shared" si="1"/>
        <v/>
      </c>
      <c r="X63" s="283" t="str">
        <f t="shared" si="1"/>
        <v/>
      </c>
      <c r="Y63" s="284" t="str">
        <f t="shared" si="1"/>
        <v/>
      </c>
      <c r="Z63" s="282" t="str">
        <f t="shared" si="1"/>
        <v/>
      </c>
      <c r="AA63" s="283" t="str">
        <f t="shared" si="1"/>
        <v/>
      </c>
      <c r="AB63" s="283" t="str">
        <f t="shared" si="1"/>
        <v/>
      </c>
      <c r="AC63" s="283" t="str">
        <f t="shared" si="1"/>
        <v/>
      </c>
      <c r="AD63" s="283" t="str">
        <f t="shared" si="1"/>
        <v/>
      </c>
      <c r="AE63" s="283" t="str">
        <f t="shared" si="1"/>
        <v/>
      </c>
      <c r="AF63" s="284" t="str">
        <f t="shared" si="1"/>
        <v/>
      </c>
      <c r="AG63" s="282" t="str">
        <f t="shared" si="1"/>
        <v/>
      </c>
      <c r="AH63" s="283" t="str">
        <f t="shared" si="1"/>
        <v/>
      </c>
      <c r="AI63" s="283" t="str">
        <f t="shared" si="2"/>
        <v/>
      </c>
      <c r="AJ63" s="283" t="str">
        <f t="shared" si="2"/>
        <v/>
      </c>
      <c r="AK63" s="283" t="str">
        <f t="shared" si="2"/>
        <v/>
      </c>
      <c r="AL63" s="283" t="str">
        <f t="shared" si="2"/>
        <v/>
      </c>
      <c r="AM63" s="284" t="str">
        <f t="shared" si="2"/>
        <v/>
      </c>
      <c r="AN63" s="282" t="str">
        <f t="shared" si="2"/>
        <v/>
      </c>
      <c r="AO63" s="283" t="str">
        <f t="shared" si="2"/>
        <v/>
      </c>
      <c r="AP63" s="283" t="str">
        <f t="shared" si="2"/>
        <v/>
      </c>
      <c r="AQ63" s="283" t="str">
        <f t="shared" si="2"/>
        <v/>
      </c>
      <c r="AR63" s="283" t="str">
        <f t="shared" si="2"/>
        <v/>
      </c>
      <c r="AS63" s="283" t="str">
        <f t="shared" si="2"/>
        <v/>
      </c>
      <c r="AT63" s="284" t="str">
        <f t="shared" si="2"/>
        <v/>
      </c>
      <c r="AU63" s="282" t="str">
        <f t="shared" si="2"/>
        <v/>
      </c>
      <c r="AV63" s="283" t="str">
        <f t="shared" si="2"/>
        <v/>
      </c>
      <c r="AW63" s="283" t="str">
        <f t="shared" si="2"/>
        <v/>
      </c>
      <c r="AX63" s="495" t="str">
        <f>IF(SUMIF($F$22:$F$60, $M63, AX$22:AX$60)=0,"",SUMIF($F$22:$F$60, $M63, AX$22:AX$60))</f>
        <v/>
      </c>
      <c r="AY63" s="496"/>
      <c r="AZ63" s="466" t="str">
        <f>IF(AX63="","",IF($BB$3="４週",AX63/4,IF($BB$3="暦月",AX63/($BB$8/7),"")))</f>
        <v/>
      </c>
      <c r="BA63" s="467"/>
      <c r="BB63" s="559"/>
      <c r="BC63" s="560"/>
      <c r="BD63" s="560"/>
      <c r="BE63" s="560"/>
      <c r="BF63" s="561"/>
    </row>
    <row r="64" spans="2:58" ht="20.25" customHeight="1" x14ac:dyDescent="0.4">
      <c r="B64" s="279"/>
      <c r="C64" s="280"/>
      <c r="D64" s="280"/>
      <c r="E64" s="280"/>
      <c r="F64" s="195"/>
      <c r="G64" s="464"/>
      <c r="H64" s="464"/>
      <c r="I64" s="464"/>
      <c r="J64" s="464"/>
      <c r="K64" s="465"/>
      <c r="L64" s="285"/>
      <c r="M64" s="457" t="s">
        <v>61</v>
      </c>
      <c r="N64" s="458"/>
      <c r="O64" s="458"/>
      <c r="P64" s="458"/>
      <c r="Q64" s="458"/>
      <c r="R64" s="459"/>
      <c r="S64" s="282" t="str">
        <f t="shared" si="1"/>
        <v/>
      </c>
      <c r="T64" s="283" t="str">
        <f t="shared" si="1"/>
        <v/>
      </c>
      <c r="U64" s="283" t="str">
        <f>IF(SUMIF($F$22:$F$60, $M64, U$22:U$60)=0,"",SUMIF($F$22:$F$60, $M64, U$22:U$60))</f>
        <v/>
      </c>
      <c r="V64" s="283" t="str">
        <f t="shared" si="1"/>
        <v/>
      </c>
      <c r="W64" s="283" t="str">
        <f t="shared" si="1"/>
        <v/>
      </c>
      <c r="X64" s="283" t="str">
        <f t="shared" si="1"/>
        <v/>
      </c>
      <c r="Y64" s="284" t="str">
        <f t="shared" si="1"/>
        <v/>
      </c>
      <c r="Z64" s="282" t="str">
        <f t="shared" si="1"/>
        <v/>
      </c>
      <c r="AA64" s="283" t="str">
        <f t="shared" si="1"/>
        <v/>
      </c>
      <c r="AB64" s="283" t="str">
        <f t="shared" si="1"/>
        <v/>
      </c>
      <c r="AC64" s="283" t="str">
        <f t="shared" si="1"/>
        <v/>
      </c>
      <c r="AD64" s="283" t="str">
        <f t="shared" si="1"/>
        <v/>
      </c>
      <c r="AE64" s="283" t="str">
        <f t="shared" si="1"/>
        <v/>
      </c>
      <c r="AF64" s="284" t="str">
        <f t="shared" si="1"/>
        <v/>
      </c>
      <c r="AG64" s="282" t="str">
        <f t="shared" si="1"/>
        <v/>
      </c>
      <c r="AH64" s="283" t="str">
        <f t="shared" si="1"/>
        <v/>
      </c>
      <c r="AI64" s="283" t="str">
        <f t="shared" si="2"/>
        <v/>
      </c>
      <c r="AJ64" s="283" t="str">
        <f t="shared" si="2"/>
        <v/>
      </c>
      <c r="AK64" s="283" t="str">
        <f t="shared" si="2"/>
        <v/>
      </c>
      <c r="AL64" s="283" t="str">
        <f t="shared" si="2"/>
        <v/>
      </c>
      <c r="AM64" s="284" t="str">
        <f t="shared" si="2"/>
        <v/>
      </c>
      <c r="AN64" s="282" t="str">
        <f t="shared" si="2"/>
        <v/>
      </c>
      <c r="AO64" s="283" t="str">
        <f t="shared" si="2"/>
        <v/>
      </c>
      <c r="AP64" s="283" t="str">
        <f t="shared" si="2"/>
        <v/>
      </c>
      <c r="AQ64" s="283" t="str">
        <f t="shared" si="2"/>
        <v/>
      </c>
      <c r="AR64" s="283" t="str">
        <f t="shared" si="2"/>
        <v/>
      </c>
      <c r="AS64" s="283" t="str">
        <f t="shared" si="2"/>
        <v/>
      </c>
      <c r="AT64" s="284" t="str">
        <f t="shared" si="2"/>
        <v/>
      </c>
      <c r="AU64" s="282" t="str">
        <f t="shared" si="2"/>
        <v/>
      </c>
      <c r="AV64" s="283" t="str">
        <f t="shared" si="2"/>
        <v/>
      </c>
      <c r="AW64" s="283" t="str">
        <f t="shared" si="2"/>
        <v/>
      </c>
      <c r="AX64" s="495" t="str">
        <f>IF(SUMIF($F$22:$F$60, $M64, AX$22:AX$60)=0,"",SUMIF($F$22:$F$60, $M64, AX$22:AX$60))</f>
        <v/>
      </c>
      <c r="AY64" s="496"/>
      <c r="AZ64" s="466" t="str">
        <f>IF(AX64="","",IF($BB$3="４週",AX64/4,IF($BB$3="暦月",AX64/($BB$8/7),"")))</f>
        <v/>
      </c>
      <c r="BA64" s="467"/>
      <c r="BB64" s="559"/>
      <c r="BC64" s="560"/>
      <c r="BD64" s="560"/>
      <c r="BE64" s="560"/>
      <c r="BF64" s="561"/>
    </row>
    <row r="65" spans="1:73" ht="20.25" customHeight="1" x14ac:dyDescent="0.4">
      <c r="B65" s="53"/>
      <c r="C65" s="26"/>
      <c r="D65" s="26"/>
      <c r="E65" s="26"/>
      <c r="F65" s="26"/>
      <c r="G65" s="532" t="s">
        <v>193</v>
      </c>
      <c r="H65" s="532"/>
      <c r="I65" s="532"/>
      <c r="J65" s="532"/>
      <c r="K65" s="532"/>
      <c r="L65" s="532"/>
      <c r="M65" s="532"/>
      <c r="N65" s="532"/>
      <c r="O65" s="532"/>
      <c r="P65" s="532"/>
      <c r="Q65" s="532"/>
      <c r="R65" s="533"/>
      <c r="S65" s="246"/>
      <c r="T65" s="247"/>
      <c r="U65" s="247"/>
      <c r="V65" s="247"/>
      <c r="W65" s="247"/>
      <c r="X65" s="247"/>
      <c r="Y65" s="248"/>
      <c r="Z65" s="246"/>
      <c r="AA65" s="247"/>
      <c r="AB65" s="247"/>
      <c r="AC65" s="247"/>
      <c r="AD65" s="247"/>
      <c r="AE65" s="247"/>
      <c r="AF65" s="248"/>
      <c r="AG65" s="246"/>
      <c r="AH65" s="247"/>
      <c r="AI65" s="247"/>
      <c r="AJ65" s="247"/>
      <c r="AK65" s="247"/>
      <c r="AL65" s="247"/>
      <c r="AM65" s="248"/>
      <c r="AN65" s="246"/>
      <c r="AO65" s="247"/>
      <c r="AP65" s="247"/>
      <c r="AQ65" s="247"/>
      <c r="AR65" s="247"/>
      <c r="AS65" s="247"/>
      <c r="AT65" s="248"/>
      <c r="AU65" s="246"/>
      <c r="AV65" s="247"/>
      <c r="AW65" s="248"/>
      <c r="AX65" s="565"/>
      <c r="AY65" s="566"/>
      <c r="AZ65" s="566"/>
      <c r="BA65" s="567"/>
      <c r="BB65" s="559"/>
      <c r="BC65" s="560"/>
      <c r="BD65" s="560"/>
      <c r="BE65" s="560"/>
      <c r="BF65" s="561"/>
    </row>
    <row r="66" spans="1:73" ht="20.25" customHeight="1" x14ac:dyDescent="0.4">
      <c r="B66" s="53"/>
      <c r="C66" s="26"/>
      <c r="D66" s="26"/>
      <c r="E66" s="26"/>
      <c r="F66" s="26"/>
      <c r="G66" s="532" t="s">
        <v>194</v>
      </c>
      <c r="H66" s="532"/>
      <c r="I66" s="532"/>
      <c r="J66" s="532"/>
      <c r="K66" s="532"/>
      <c r="L66" s="532"/>
      <c r="M66" s="532"/>
      <c r="N66" s="532"/>
      <c r="O66" s="532"/>
      <c r="P66" s="532"/>
      <c r="Q66" s="532"/>
      <c r="R66" s="533"/>
      <c r="S66" s="246"/>
      <c r="T66" s="247"/>
      <c r="U66" s="247"/>
      <c r="V66" s="247"/>
      <c r="W66" s="247"/>
      <c r="X66" s="247"/>
      <c r="Y66" s="248"/>
      <c r="Z66" s="246"/>
      <c r="AA66" s="247"/>
      <c r="AB66" s="247"/>
      <c r="AC66" s="247"/>
      <c r="AD66" s="247"/>
      <c r="AE66" s="247"/>
      <c r="AF66" s="248"/>
      <c r="AG66" s="246"/>
      <c r="AH66" s="247"/>
      <c r="AI66" s="247"/>
      <c r="AJ66" s="247"/>
      <c r="AK66" s="247"/>
      <c r="AL66" s="247"/>
      <c r="AM66" s="248"/>
      <c r="AN66" s="246"/>
      <c r="AO66" s="247"/>
      <c r="AP66" s="247"/>
      <c r="AQ66" s="247"/>
      <c r="AR66" s="247"/>
      <c r="AS66" s="247"/>
      <c r="AT66" s="248"/>
      <c r="AU66" s="246"/>
      <c r="AV66" s="247"/>
      <c r="AW66" s="248"/>
      <c r="AX66" s="568"/>
      <c r="AY66" s="569"/>
      <c r="AZ66" s="569"/>
      <c r="BA66" s="570"/>
      <c r="BB66" s="559"/>
      <c r="BC66" s="560"/>
      <c r="BD66" s="560"/>
      <c r="BE66" s="560"/>
      <c r="BF66" s="561"/>
    </row>
    <row r="67" spans="1:73" ht="20.25" customHeight="1" thickBot="1" x14ac:dyDescent="0.45">
      <c r="B67" s="54"/>
      <c r="C67" s="114"/>
      <c r="D67" s="114"/>
      <c r="E67" s="114"/>
      <c r="F67" s="114"/>
      <c r="G67" s="515" t="s">
        <v>215</v>
      </c>
      <c r="H67" s="516"/>
      <c r="I67" s="516"/>
      <c r="J67" s="516"/>
      <c r="K67" s="516"/>
      <c r="L67" s="516"/>
      <c r="M67" s="516"/>
      <c r="N67" s="516"/>
      <c r="O67" s="516"/>
      <c r="P67" s="516"/>
      <c r="Q67" s="516"/>
      <c r="R67" s="517"/>
      <c r="S67" s="270" t="str">
        <f>IF(S66&lt;&gt;"",IF(S65&gt;15,((S65-15)/5+1)*S66,S66),"")</f>
        <v/>
      </c>
      <c r="T67" s="271" t="str">
        <f t="shared" ref="T67:AW67" si="3">IF(T66&lt;&gt;"",IF(T65&gt;15,((T65-15)/5+1)*T66,T66),"")</f>
        <v/>
      </c>
      <c r="U67" s="271" t="str">
        <f t="shared" si="3"/>
        <v/>
      </c>
      <c r="V67" s="271" t="str">
        <f t="shared" si="3"/>
        <v/>
      </c>
      <c r="W67" s="271" t="str">
        <f t="shared" si="3"/>
        <v/>
      </c>
      <c r="X67" s="271" t="str">
        <f t="shared" si="3"/>
        <v/>
      </c>
      <c r="Y67" s="272" t="str">
        <f t="shared" si="3"/>
        <v/>
      </c>
      <c r="Z67" s="270" t="str">
        <f t="shared" si="3"/>
        <v/>
      </c>
      <c r="AA67" s="271" t="str">
        <f t="shared" si="3"/>
        <v/>
      </c>
      <c r="AB67" s="271" t="str">
        <f t="shared" si="3"/>
        <v/>
      </c>
      <c r="AC67" s="271" t="str">
        <f t="shared" si="3"/>
        <v/>
      </c>
      <c r="AD67" s="271" t="str">
        <f t="shared" si="3"/>
        <v/>
      </c>
      <c r="AE67" s="271" t="str">
        <f t="shared" si="3"/>
        <v/>
      </c>
      <c r="AF67" s="272" t="str">
        <f t="shared" si="3"/>
        <v/>
      </c>
      <c r="AG67" s="270" t="str">
        <f t="shared" si="3"/>
        <v/>
      </c>
      <c r="AH67" s="271" t="str">
        <f t="shared" si="3"/>
        <v/>
      </c>
      <c r="AI67" s="271" t="str">
        <f t="shared" si="3"/>
        <v/>
      </c>
      <c r="AJ67" s="271" t="str">
        <f t="shared" si="3"/>
        <v/>
      </c>
      <c r="AK67" s="271" t="str">
        <f t="shared" si="3"/>
        <v/>
      </c>
      <c r="AL67" s="271" t="str">
        <f t="shared" si="3"/>
        <v/>
      </c>
      <c r="AM67" s="272" t="str">
        <f t="shared" si="3"/>
        <v/>
      </c>
      <c r="AN67" s="270" t="str">
        <f t="shared" si="3"/>
        <v/>
      </c>
      <c r="AO67" s="271" t="str">
        <f t="shared" si="3"/>
        <v/>
      </c>
      <c r="AP67" s="271" t="str">
        <f t="shared" si="3"/>
        <v/>
      </c>
      <c r="AQ67" s="271" t="str">
        <f t="shared" si="3"/>
        <v/>
      </c>
      <c r="AR67" s="271" t="str">
        <f t="shared" si="3"/>
        <v/>
      </c>
      <c r="AS67" s="271" t="str">
        <f t="shared" si="3"/>
        <v/>
      </c>
      <c r="AT67" s="272" t="str">
        <f t="shared" si="3"/>
        <v/>
      </c>
      <c r="AU67" s="267" t="str">
        <f t="shared" si="3"/>
        <v/>
      </c>
      <c r="AV67" s="268" t="str">
        <f t="shared" si="3"/>
        <v/>
      </c>
      <c r="AW67" s="269" t="str">
        <f t="shared" si="3"/>
        <v/>
      </c>
      <c r="AX67" s="568"/>
      <c r="AY67" s="569"/>
      <c r="AZ67" s="569"/>
      <c r="BA67" s="570"/>
      <c r="BB67" s="559"/>
      <c r="BC67" s="560"/>
      <c r="BD67" s="560"/>
      <c r="BE67" s="560"/>
      <c r="BF67" s="561"/>
    </row>
    <row r="68" spans="1:73" ht="18.75" customHeight="1" x14ac:dyDescent="0.4">
      <c r="B68" s="518" t="s">
        <v>195</v>
      </c>
      <c r="C68" s="519"/>
      <c r="D68" s="519"/>
      <c r="E68" s="519"/>
      <c r="F68" s="519"/>
      <c r="G68" s="519"/>
      <c r="H68" s="519"/>
      <c r="I68" s="519"/>
      <c r="J68" s="519"/>
      <c r="K68" s="520"/>
      <c r="L68" s="524" t="s">
        <v>60</v>
      </c>
      <c r="M68" s="524"/>
      <c r="N68" s="524"/>
      <c r="O68" s="524"/>
      <c r="P68" s="524"/>
      <c r="Q68" s="524"/>
      <c r="R68" s="525"/>
      <c r="S68" s="252" t="str">
        <f>IF($L68="","",IF(COUNTIFS($F$22:$F$60,$L68,S$22:S$60,"&gt;0")=0,"",COUNTIFS($F$22:$F$60,$L68,S$22:S$60,"&gt;0")))</f>
        <v/>
      </c>
      <c r="T68" s="253" t="str">
        <f t="shared" ref="T68:AW72" si="4">IF($L68="","",IF(COUNTIFS($F$22:$F$60,$L68,T$22:T$60,"&gt;0")=0,"",COUNTIFS($F$22:$F$60,$L68,T$22:T$60,"&gt;0")))</f>
        <v/>
      </c>
      <c r="U68" s="253" t="str">
        <f t="shared" si="4"/>
        <v/>
      </c>
      <c r="V68" s="253" t="str">
        <f t="shared" si="4"/>
        <v/>
      </c>
      <c r="W68" s="253" t="str">
        <f t="shared" si="4"/>
        <v/>
      </c>
      <c r="X68" s="253" t="str">
        <f t="shared" si="4"/>
        <v/>
      </c>
      <c r="Y68" s="254" t="str">
        <f t="shared" si="4"/>
        <v/>
      </c>
      <c r="Z68" s="255" t="str">
        <f t="shared" si="4"/>
        <v/>
      </c>
      <c r="AA68" s="253" t="str">
        <f t="shared" si="4"/>
        <v/>
      </c>
      <c r="AB68" s="253" t="str">
        <f t="shared" si="4"/>
        <v/>
      </c>
      <c r="AC68" s="253" t="str">
        <f t="shared" si="4"/>
        <v/>
      </c>
      <c r="AD68" s="253" t="str">
        <f t="shared" si="4"/>
        <v/>
      </c>
      <c r="AE68" s="253" t="str">
        <f t="shared" si="4"/>
        <v/>
      </c>
      <c r="AF68" s="254" t="str">
        <f t="shared" si="4"/>
        <v/>
      </c>
      <c r="AG68" s="253" t="str">
        <f t="shared" si="4"/>
        <v/>
      </c>
      <c r="AH68" s="253" t="str">
        <f t="shared" si="4"/>
        <v/>
      </c>
      <c r="AI68" s="253" t="str">
        <f t="shared" si="4"/>
        <v/>
      </c>
      <c r="AJ68" s="253" t="str">
        <f t="shared" si="4"/>
        <v/>
      </c>
      <c r="AK68" s="253" t="str">
        <f t="shared" si="4"/>
        <v/>
      </c>
      <c r="AL68" s="253" t="str">
        <f t="shared" si="4"/>
        <v/>
      </c>
      <c r="AM68" s="254" t="str">
        <f t="shared" si="4"/>
        <v/>
      </c>
      <c r="AN68" s="253" t="str">
        <f t="shared" si="4"/>
        <v/>
      </c>
      <c r="AO68" s="253" t="str">
        <f t="shared" si="4"/>
        <v/>
      </c>
      <c r="AP68" s="253" t="str">
        <f t="shared" si="4"/>
        <v/>
      </c>
      <c r="AQ68" s="253" t="str">
        <f t="shared" si="4"/>
        <v/>
      </c>
      <c r="AR68" s="253" t="str">
        <f t="shared" si="4"/>
        <v/>
      </c>
      <c r="AS68" s="253" t="str">
        <f t="shared" si="4"/>
        <v/>
      </c>
      <c r="AT68" s="254" t="str">
        <f t="shared" si="4"/>
        <v/>
      </c>
      <c r="AU68" s="253" t="str">
        <f t="shared" si="4"/>
        <v/>
      </c>
      <c r="AV68" s="253" t="str">
        <f t="shared" si="4"/>
        <v/>
      </c>
      <c r="AW68" s="254" t="str">
        <f t="shared" si="4"/>
        <v/>
      </c>
      <c r="AX68" s="568"/>
      <c r="AY68" s="569"/>
      <c r="AZ68" s="569"/>
      <c r="BA68" s="570"/>
      <c r="BB68" s="559"/>
      <c r="BC68" s="560"/>
      <c r="BD68" s="560"/>
      <c r="BE68" s="560"/>
      <c r="BF68" s="561"/>
    </row>
    <row r="69" spans="1:73" ht="18.75" customHeight="1" x14ac:dyDescent="0.4">
      <c r="B69" s="518"/>
      <c r="C69" s="519"/>
      <c r="D69" s="519"/>
      <c r="E69" s="519"/>
      <c r="F69" s="519"/>
      <c r="G69" s="519"/>
      <c r="H69" s="519"/>
      <c r="I69" s="519"/>
      <c r="J69" s="519"/>
      <c r="K69" s="520"/>
      <c r="L69" s="526" t="s">
        <v>5</v>
      </c>
      <c r="M69" s="526"/>
      <c r="N69" s="526"/>
      <c r="O69" s="526"/>
      <c r="P69" s="526"/>
      <c r="Q69" s="526"/>
      <c r="R69" s="527"/>
      <c r="S69" s="243" t="str">
        <f t="shared" ref="S69:AH72" si="5">IF($L69="","",IF(COUNTIFS($F$22:$F$60,$L69,S$22:S$60,"&gt;0")=0,"",COUNTIFS($F$22:$F$60,$L69,S$22:S$60,"&gt;0")))</f>
        <v/>
      </c>
      <c r="T69" s="244" t="str">
        <f>IF($L69="","",IF(COUNTIFS($F$22:$F$60,$L69,T$22:T$60,"&gt;0")=0,"",COUNTIFS($F$22:$F$60,$L69,T$22:T$60,"&gt;0")))</f>
        <v/>
      </c>
      <c r="U69" s="244" t="str">
        <f t="shared" si="5"/>
        <v/>
      </c>
      <c r="V69" s="244" t="str">
        <f t="shared" si="5"/>
        <v/>
      </c>
      <c r="W69" s="244" t="str">
        <f t="shared" si="5"/>
        <v/>
      </c>
      <c r="X69" s="244" t="str">
        <f t="shared" si="5"/>
        <v/>
      </c>
      <c r="Y69" s="245" t="str">
        <f t="shared" si="5"/>
        <v/>
      </c>
      <c r="Z69" s="256" t="str">
        <f t="shared" si="5"/>
        <v/>
      </c>
      <c r="AA69" s="244" t="str">
        <f t="shared" si="5"/>
        <v/>
      </c>
      <c r="AB69" s="244" t="str">
        <f t="shared" si="5"/>
        <v/>
      </c>
      <c r="AC69" s="244" t="str">
        <f t="shared" si="5"/>
        <v/>
      </c>
      <c r="AD69" s="244" t="str">
        <f t="shared" si="5"/>
        <v/>
      </c>
      <c r="AE69" s="244" t="str">
        <f t="shared" si="5"/>
        <v/>
      </c>
      <c r="AF69" s="245" t="str">
        <f t="shared" si="5"/>
        <v/>
      </c>
      <c r="AG69" s="244" t="str">
        <f t="shared" si="5"/>
        <v/>
      </c>
      <c r="AH69" s="244" t="str">
        <f t="shared" si="5"/>
        <v/>
      </c>
      <c r="AI69" s="244" t="str">
        <f t="shared" si="4"/>
        <v/>
      </c>
      <c r="AJ69" s="244" t="str">
        <f t="shared" si="4"/>
        <v/>
      </c>
      <c r="AK69" s="244" t="str">
        <f t="shared" si="4"/>
        <v/>
      </c>
      <c r="AL69" s="244" t="str">
        <f t="shared" si="4"/>
        <v/>
      </c>
      <c r="AM69" s="245" t="str">
        <f t="shared" si="4"/>
        <v/>
      </c>
      <c r="AN69" s="244" t="str">
        <f t="shared" si="4"/>
        <v/>
      </c>
      <c r="AO69" s="244" t="str">
        <f t="shared" si="4"/>
        <v/>
      </c>
      <c r="AP69" s="244" t="str">
        <f t="shared" si="4"/>
        <v/>
      </c>
      <c r="AQ69" s="244" t="str">
        <f t="shared" si="4"/>
        <v/>
      </c>
      <c r="AR69" s="244" t="str">
        <f t="shared" si="4"/>
        <v/>
      </c>
      <c r="AS69" s="244" t="str">
        <f t="shared" si="4"/>
        <v/>
      </c>
      <c r="AT69" s="245" t="str">
        <f t="shared" si="4"/>
        <v/>
      </c>
      <c r="AU69" s="244" t="str">
        <f t="shared" si="4"/>
        <v/>
      </c>
      <c r="AV69" s="244" t="str">
        <f t="shared" si="4"/>
        <v/>
      </c>
      <c r="AW69" s="245" t="str">
        <f t="shared" si="4"/>
        <v/>
      </c>
      <c r="AX69" s="568"/>
      <c r="AY69" s="569"/>
      <c r="AZ69" s="569"/>
      <c r="BA69" s="570"/>
      <c r="BB69" s="559"/>
      <c r="BC69" s="560"/>
      <c r="BD69" s="560"/>
      <c r="BE69" s="560"/>
      <c r="BF69" s="561"/>
    </row>
    <row r="70" spans="1:73" ht="18.75" customHeight="1" x14ac:dyDescent="0.4">
      <c r="B70" s="518"/>
      <c r="C70" s="519"/>
      <c r="D70" s="519"/>
      <c r="E70" s="519"/>
      <c r="F70" s="519"/>
      <c r="G70" s="519"/>
      <c r="H70" s="519"/>
      <c r="I70" s="519"/>
      <c r="J70" s="519"/>
      <c r="K70" s="520"/>
      <c r="L70" s="526" t="s">
        <v>61</v>
      </c>
      <c r="M70" s="526"/>
      <c r="N70" s="526"/>
      <c r="O70" s="526"/>
      <c r="P70" s="526"/>
      <c r="Q70" s="526"/>
      <c r="R70" s="527"/>
      <c r="S70" s="243" t="str">
        <f t="shared" si="5"/>
        <v/>
      </c>
      <c r="T70" s="244" t="str">
        <f t="shared" si="4"/>
        <v/>
      </c>
      <c r="U70" s="244" t="str">
        <f t="shared" si="4"/>
        <v/>
      </c>
      <c r="V70" s="244" t="str">
        <f t="shared" si="4"/>
        <v/>
      </c>
      <c r="W70" s="244" t="str">
        <f t="shared" si="4"/>
        <v/>
      </c>
      <c r="X70" s="244" t="str">
        <f>IF($L70="","",IF(COUNTIFS($F$22:$F$60,$L70,X$22:X$60,"&gt;0")=0,"",COUNTIFS($F$22:$F$60,$L70,X$22:X$60,"&gt;0")))</f>
        <v/>
      </c>
      <c r="Y70" s="245" t="str">
        <f t="shared" si="4"/>
        <v/>
      </c>
      <c r="Z70" s="256" t="str">
        <f t="shared" si="4"/>
        <v/>
      </c>
      <c r="AA70" s="244" t="str">
        <f t="shared" si="4"/>
        <v/>
      </c>
      <c r="AB70" s="244" t="str">
        <f t="shared" si="4"/>
        <v/>
      </c>
      <c r="AC70" s="244" t="str">
        <f t="shared" si="4"/>
        <v/>
      </c>
      <c r="AD70" s="244" t="str">
        <f t="shared" si="4"/>
        <v/>
      </c>
      <c r="AE70" s="244" t="str">
        <f t="shared" si="4"/>
        <v/>
      </c>
      <c r="AF70" s="245" t="str">
        <f t="shared" si="4"/>
        <v/>
      </c>
      <c r="AG70" s="244" t="str">
        <f t="shared" si="4"/>
        <v/>
      </c>
      <c r="AH70" s="244" t="str">
        <f t="shared" si="4"/>
        <v/>
      </c>
      <c r="AI70" s="244" t="str">
        <f t="shared" si="4"/>
        <v/>
      </c>
      <c r="AJ70" s="244" t="str">
        <f t="shared" si="4"/>
        <v/>
      </c>
      <c r="AK70" s="244" t="str">
        <f t="shared" si="4"/>
        <v/>
      </c>
      <c r="AL70" s="244" t="str">
        <f t="shared" si="4"/>
        <v/>
      </c>
      <c r="AM70" s="245" t="str">
        <f t="shared" si="4"/>
        <v/>
      </c>
      <c r="AN70" s="244" t="str">
        <f t="shared" si="4"/>
        <v/>
      </c>
      <c r="AO70" s="244" t="str">
        <f t="shared" si="4"/>
        <v/>
      </c>
      <c r="AP70" s="244" t="str">
        <f t="shared" si="4"/>
        <v/>
      </c>
      <c r="AQ70" s="244" t="str">
        <f t="shared" si="4"/>
        <v/>
      </c>
      <c r="AR70" s="244" t="str">
        <f t="shared" si="4"/>
        <v/>
      </c>
      <c r="AS70" s="244" t="str">
        <f t="shared" si="4"/>
        <v/>
      </c>
      <c r="AT70" s="245" t="str">
        <f t="shared" si="4"/>
        <v/>
      </c>
      <c r="AU70" s="244" t="str">
        <f t="shared" si="4"/>
        <v/>
      </c>
      <c r="AV70" s="244" t="str">
        <f t="shared" si="4"/>
        <v/>
      </c>
      <c r="AW70" s="245" t="str">
        <f t="shared" si="4"/>
        <v/>
      </c>
      <c r="AX70" s="568"/>
      <c r="AY70" s="569"/>
      <c r="AZ70" s="569"/>
      <c r="BA70" s="570"/>
      <c r="BB70" s="559"/>
      <c r="BC70" s="560"/>
      <c r="BD70" s="560"/>
      <c r="BE70" s="560"/>
      <c r="BF70" s="561"/>
    </row>
    <row r="71" spans="1:73" ht="18.75" customHeight="1" x14ac:dyDescent="0.4">
      <c r="B71" s="518"/>
      <c r="C71" s="519"/>
      <c r="D71" s="519"/>
      <c r="E71" s="519"/>
      <c r="F71" s="519"/>
      <c r="G71" s="519"/>
      <c r="H71" s="519"/>
      <c r="I71" s="519"/>
      <c r="J71" s="519"/>
      <c r="K71" s="520"/>
      <c r="L71" s="526" t="s">
        <v>62</v>
      </c>
      <c r="M71" s="526"/>
      <c r="N71" s="526"/>
      <c r="O71" s="526"/>
      <c r="P71" s="526"/>
      <c r="Q71" s="526"/>
      <c r="R71" s="527"/>
      <c r="S71" s="243" t="str">
        <f t="shared" si="5"/>
        <v/>
      </c>
      <c r="T71" s="244" t="str">
        <f t="shared" si="4"/>
        <v/>
      </c>
      <c r="U71" s="244" t="str">
        <f t="shared" si="4"/>
        <v/>
      </c>
      <c r="V71" s="244" t="str">
        <f t="shared" si="4"/>
        <v/>
      </c>
      <c r="W71" s="244" t="str">
        <f t="shared" si="4"/>
        <v/>
      </c>
      <c r="X71" s="244" t="str">
        <f t="shared" si="4"/>
        <v/>
      </c>
      <c r="Y71" s="245" t="str">
        <f t="shared" si="4"/>
        <v/>
      </c>
      <c r="Z71" s="256" t="str">
        <f t="shared" si="4"/>
        <v/>
      </c>
      <c r="AA71" s="244" t="str">
        <f t="shared" si="4"/>
        <v/>
      </c>
      <c r="AB71" s="244" t="str">
        <f t="shared" si="4"/>
        <v/>
      </c>
      <c r="AC71" s="244" t="str">
        <f t="shared" si="4"/>
        <v/>
      </c>
      <c r="AD71" s="244" t="str">
        <f t="shared" si="4"/>
        <v/>
      </c>
      <c r="AE71" s="244" t="str">
        <f t="shared" si="4"/>
        <v/>
      </c>
      <c r="AF71" s="245" t="str">
        <f t="shared" si="4"/>
        <v/>
      </c>
      <c r="AG71" s="244" t="str">
        <f t="shared" si="4"/>
        <v/>
      </c>
      <c r="AH71" s="244" t="str">
        <f t="shared" si="4"/>
        <v/>
      </c>
      <c r="AI71" s="244" t="str">
        <f t="shared" si="4"/>
        <v/>
      </c>
      <c r="AJ71" s="244" t="str">
        <f t="shared" si="4"/>
        <v/>
      </c>
      <c r="AK71" s="244" t="str">
        <f t="shared" si="4"/>
        <v/>
      </c>
      <c r="AL71" s="244" t="str">
        <f t="shared" si="4"/>
        <v/>
      </c>
      <c r="AM71" s="245" t="str">
        <f t="shared" si="4"/>
        <v/>
      </c>
      <c r="AN71" s="244" t="str">
        <f t="shared" si="4"/>
        <v/>
      </c>
      <c r="AO71" s="244" t="str">
        <f t="shared" si="4"/>
        <v/>
      </c>
      <c r="AP71" s="244" t="str">
        <f t="shared" si="4"/>
        <v/>
      </c>
      <c r="AQ71" s="244" t="str">
        <f t="shared" si="4"/>
        <v/>
      </c>
      <c r="AR71" s="244" t="str">
        <f t="shared" si="4"/>
        <v/>
      </c>
      <c r="AS71" s="244" t="str">
        <f t="shared" si="4"/>
        <v/>
      </c>
      <c r="AT71" s="245" t="str">
        <f t="shared" si="4"/>
        <v/>
      </c>
      <c r="AU71" s="244" t="str">
        <f t="shared" si="4"/>
        <v/>
      </c>
      <c r="AV71" s="244" t="str">
        <f t="shared" si="4"/>
        <v/>
      </c>
      <c r="AW71" s="245" t="str">
        <f t="shared" si="4"/>
        <v/>
      </c>
      <c r="AX71" s="568"/>
      <c r="AY71" s="569"/>
      <c r="AZ71" s="569"/>
      <c r="BA71" s="570"/>
      <c r="BB71" s="559"/>
      <c r="BC71" s="560"/>
      <c r="BD71" s="560"/>
      <c r="BE71" s="560"/>
      <c r="BF71" s="561"/>
    </row>
    <row r="72" spans="1:73" ht="18.75" customHeight="1" thickBot="1" x14ac:dyDescent="0.45">
      <c r="B72" s="521"/>
      <c r="C72" s="522"/>
      <c r="D72" s="522"/>
      <c r="E72" s="522"/>
      <c r="F72" s="522"/>
      <c r="G72" s="522"/>
      <c r="H72" s="522"/>
      <c r="I72" s="522"/>
      <c r="J72" s="522"/>
      <c r="K72" s="523"/>
      <c r="L72" s="493"/>
      <c r="M72" s="493"/>
      <c r="N72" s="493"/>
      <c r="O72" s="493"/>
      <c r="P72" s="493"/>
      <c r="Q72" s="493"/>
      <c r="R72" s="494"/>
      <c r="S72" s="257" t="str">
        <f t="shared" si="5"/>
        <v/>
      </c>
      <c r="T72" s="258" t="str">
        <f t="shared" si="4"/>
        <v/>
      </c>
      <c r="U72" s="258" t="str">
        <f t="shared" si="4"/>
        <v/>
      </c>
      <c r="V72" s="258" t="str">
        <f t="shared" si="4"/>
        <v/>
      </c>
      <c r="W72" s="258" t="str">
        <f t="shared" si="4"/>
        <v/>
      </c>
      <c r="X72" s="258" t="str">
        <f t="shared" si="4"/>
        <v/>
      </c>
      <c r="Y72" s="259" t="str">
        <f t="shared" si="4"/>
        <v/>
      </c>
      <c r="Z72" s="260" t="str">
        <f t="shared" si="4"/>
        <v/>
      </c>
      <c r="AA72" s="258" t="str">
        <f t="shared" si="4"/>
        <v/>
      </c>
      <c r="AB72" s="258" t="str">
        <f t="shared" si="4"/>
        <v/>
      </c>
      <c r="AC72" s="258" t="str">
        <f t="shared" si="4"/>
        <v/>
      </c>
      <c r="AD72" s="258" t="str">
        <f t="shared" si="4"/>
        <v/>
      </c>
      <c r="AE72" s="258" t="str">
        <f t="shared" si="4"/>
        <v/>
      </c>
      <c r="AF72" s="259" t="str">
        <f t="shared" si="4"/>
        <v/>
      </c>
      <c r="AG72" s="258" t="str">
        <f t="shared" si="4"/>
        <v/>
      </c>
      <c r="AH72" s="258" t="str">
        <f t="shared" si="4"/>
        <v/>
      </c>
      <c r="AI72" s="258" t="str">
        <f t="shared" si="4"/>
        <v/>
      </c>
      <c r="AJ72" s="258" t="str">
        <f t="shared" si="4"/>
        <v/>
      </c>
      <c r="AK72" s="258" t="str">
        <f t="shared" si="4"/>
        <v/>
      </c>
      <c r="AL72" s="258" t="str">
        <f t="shared" si="4"/>
        <v/>
      </c>
      <c r="AM72" s="259" t="str">
        <f t="shared" si="4"/>
        <v/>
      </c>
      <c r="AN72" s="258" t="str">
        <f t="shared" si="4"/>
        <v/>
      </c>
      <c r="AO72" s="258" t="str">
        <f t="shared" si="4"/>
        <v/>
      </c>
      <c r="AP72" s="258" t="str">
        <f t="shared" si="4"/>
        <v/>
      </c>
      <c r="AQ72" s="258" t="str">
        <f t="shared" si="4"/>
        <v/>
      </c>
      <c r="AR72" s="258" t="str">
        <f t="shared" si="4"/>
        <v/>
      </c>
      <c r="AS72" s="258" t="str">
        <f t="shared" si="4"/>
        <v/>
      </c>
      <c r="AT72" s="259" t="str">
        <f t="shared" si="4"/>
        <v/>
      </c>
      <c r="AU72" s="258" t="str">
        <f t="shared" si="4"/>
        <v/>
      </c>
      <c r="AV72" s="258" t="str">
        <f t="shared" si="4"/>
        <v/>
      </c>
      <c r="AW72" s="259" t="str">
        <f t="shared" si="4"/>
        <v/>
      </c>
      <c r="AX72" s="571"/>
      <c r="AY72" s="572"/>
      <c r="AZ72" s="572"/>
      <c r="BA72" s="573"/>
      <c r="BB72" s="562"/>
      <c r="BC72" s="563"/>
      <c r="BD72" s="563"/>
      <c r="BE72" s="563"/>
      <c r="BF72" s="564"/>
    </row>
    <row r="73" spans="1:73" ht="13.5" customHeight="1" x14ac:dyDescent="0.4">
      <c r="C73" s="24"/>
      <c r="D73" s="24"/>
      <c r="E73" s="24"/>
      <c r="F73" s="24"/>
      <c r="G73" s="33"/>
      <c r="H73" s="34"/>
      <c r="AF73" s="9"/>
    </row>
    <row r="74" spans="1:73" ht="11.45" customHeight="1" x14ac:dyDescent="0.4">
      <c r="A74" s="16"/>
      <c r="B74" s="16"/>
      <c r="C74" s="16"/>
      <c r="D74" s="16"/>
      <c r="E74" s="16"/>
      <c r="F74" s="16"/>
      <c r="G74" s="16"/>
      <c r="H74" s="20"/>
      <c r="I74" s="20"/>
      <c r="J74" s="20"/>
      <c r="K74" s="20"/>
      <c r="L74" s="20"/>
      <c r="M74" s="20"/>
      <c r="N74" s="20"/>
      <c r="O74" s="20"/>
      <c r="P74" s="20"/>
      <c r="Q74" s="20"/>
      <c r="R74" s="20"/>
      <c r="S74" s="20"/>
      <c r="T74" s="20"/>
      <c r="U74" s="20"/>
      <c r="V74" s="20"/>
      <c r="W74" s="20"/>
      <c r="X74" s="20"/>
      <c r="Y74" s="20"/>
      <c r="Z74" s="20"/>
      <c r="AA74" s="20"/>
      <c r="AB74" s="20"/>
      <c r="AC74" s="20"/>
      <c r="AD74" s="20"/>
      <c r="AE74" s="20"/>
      <c r="AF74" s="20"/>
      <c r="AG74" s="20"/>
      <c r="AH74" s="20"/>
      <c r="AI74" s="20"/>
      <c r="AJ74" s="20"/>
      <c r="AK74" s="20"/>
      <c r="AL74" s="20"/>
      <c r="AM74" s="20"/>
      <c r="AN74" s="20"/>
      <c r="AO74" s="20"/>
      <c r="AP74" s="20"/>
      <c r="AQ74" s="20"/>
      <c r="AR74" s="14"/>
      <c r="AS74" s="14"/>
      <c r="AT74" s="14"/>
      <c r="AU74" s="14"/>
      <c r="AV74" s="14"/>
      <c r="AW74" s="14"/>
      <c r="AX74" s="14"/>
      <c r="AY74" s="14"/>
      <c r="AZ74" s="14"/>
      <c r="BA74" s="14"/>
    </row>
    <row r="75" spans="1:73" ht="20.25" customHeight="1" x14ac:dyDescent="0.2">
      <c r="A75" s="17"/>
      <c r="B75" s="17"/>
      <c r="C75" s="16"/>
      <c r="D75" s="16"/>
      <c r="E75" s="16"/>
      <c r="F75" s="16"/>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5"/>
      <c r="AS75" s="15"/>
      <c r="AT75" s="15"/>
      <c r="AU75" s="15"/>
      <c r="AV75" s="15"/>
      <c r="BN75" s="2"/>
      <c r="BO75" s="1"/>
      <c r="BP75" s="2"/>
      <c r="BQ75" s="2"/>
      <c r="BR75" s="2"/>
      <c r="BS75" s="3"/>
      <c r="BT75" s="4"/>
      <c r="BU75" s="4"/>
    </row>
    <row r="76" spans="1:73" ht="20.25" customHeight="1" x14ac:dyDescent="0.4">
      <c r="A76" s="16"/>
      <c r="B76" s="16"/>
      <c r="C76" s="21"/>
      <c r="D76" s="21"/>
      <c r="E76" s="21"/>
      <c r="F76" s="21"/>
      <c r="G76" s="21"/>
      <c r="H76" s="19"/>
      <c r="I76" s="19"/>
      <c r="J76" s="16"/>
      <c r="K76" s="16"/>
      <c r="L76" s="16"/>
      <c r="M76" s="16"/>
      <c r="N76" s="16"/>
      <c r="O76" s="16"/>
      <c r="P76" s="16"/>
      <c r="Q76" s="16"/>
      <c r="R76" s="16"/>
      <c r="S76" s="16"/>
      <c r="T76" s="16"/>
      <c r="U76" s="16"/>
      <c r="V76" s="16"/>
      <c r="W76" s="16"/>
      <c r="X76" s="16"/>
      <c r="Y76" s="16"/>
      <c r="Z76" s="16"/>
      <c r="AA76" s="16"/>
      <c r="AB76" s="16"/>
      <c r="AC76" s="16"/>
      <c r="AD76" s="16"/>
      <c r="AE76" s="16"/>
      <c r="AF76" s="16"/>
      <c r="AG76" s="16"/>
      <c r="AH76" s="16"/>
      <c r="AI76" s="16"/>
      <c r="AJ76" s="16"/>
      <c r="AK76" s="16"/>
      <c r="AL76" s="16"/>
      <c r="AM76" s="16"/>
      <c r="AN76" s="16"/>
      <c r="AO76" s="16"/>
      <c r="AP76" s="16"/>
      <c r="AQ76" s="16"/>
    </row>
    <row r="77" spans="1:73" ht="20.25" customHeight="1" x14ac:dyDescent="0.4">
      <c r="A77" s="16"/>
      <c r="B77" s="16"/>
      <c r="C77" s="21"/>
      <c r="D77" s="21"/>
      <c r="E77" s="21"/>
      <c r="F77" s="21"/>
      <c r="G77" s="21"/>
      <c r="H77" s="19"/>
      <c r="I77" s="19"/>
      <c r="J77" s="16"/>
      <c r="K77" s="16"/>
      <c r="L77" s="16"/>
      <c r="M77" s="16"/>
      <c r="N77" s="16"/>
      <c r="O77" s="16"/>
      <c r="P77" s="16"/>
      <c r="Q77" s="16"/>
      <c r="R77" s="16"/>
      <c r="S77" s="16"/>
      <c r="T77" s="16"/>
      <c r="U77" s="16"/>
      <c r="V77" s="16"/>
      <c r="W77" s="16"/>
      <c r="X77" s="16"/>
      <c r="Y77" s="16"/>
      <c r="Z77" s="16"/>
      <c r="AA77" s="16"/>
      <c r="AB77" s="16"/>
      <c r="AC77" s="16"/>
      <c r="AD77" s="16"/>
      <c r="AE77" s="16"/>
      <c r="AF77" s="16"/>
      <c r="AG77" s="16"/>
      <c r="AH77" s="16"/>
      <c r="AI77" s="16"/>
      <c r="AJ77" s="16"/>
      <c r="AK77" s="16"/>
      <c r="AL77" s="16"/>
      <c r="AM77" s="16"/>
      <c r="AN77" s="16"/>
      <c r="AO77" s="16"/>
      <c r="AP77" s="16"/>
      <c r="AQ77" s="16"/>
    </row>
    <row r="78" spans="1:73" ht="20.25" customHeight="1" x14ac:dyDescent="0.4">
      <c r="A78" s="16"/>
      <c r="B78" s="16"/>
      <c r="C78" s="19"/>
      <c r="D78" s="19"/>
      <c r="E78" s="19"/>
      <c r="F78" s="19"/>
      <c r="G78" s="19"/>
      <c r="H78" s="16"/>
      <c r="I78" s="16"/>
      <c r="J78" s="16"/>
      <c r="K78" s="16"/>
      <c r="L78" s="16"/>
      <c r="M78" s="16"/>
      <c r="N78" s="16"/>
      <c r="O78" s="16"/>
      <c r="P78" s="16"/>
      <c r="Q78" s="16"/>
      <c r="R78" s="16"/>
      <c r="S78" s="16"/>
      <c r="T78" s="16"/>
      <c r="U78" s="16"/>
      <c r="V78" s="16"/>
      <c r="W78" s="16"/>
      <c r="X78" s="16"/>
      <c r="Y78" s="16"/>
      <c r="Z78" s="16"/>
      <c r="AA78" s="16"/>
      <c r="AB78" s="16"/>
      <c r="AC78" s="16"/>
      <c r="AD78" s="16"/>
      <c r="AE78" s="16"/>
      <c r="AF78" s="16"/>
      <c r="AG78" s="16"/>
      <c r="AH78" s="16"/>
      <c r="AI78" s="16"/>
      <c r="AJ78" s="16"/>
      <c r="AK78" s="16"/>
      <c r="AL78" s="16"/>
      <c r="AM78" s="16"/>
      <c r="AN78" s="16"/>
      <c r="AO78" s="16"/>
      <c r="AP78" s="16"/>
      <c r="AQ78" s="16"/>
    </row>
    <row r="79" spans="1:73" ht="20.25" customHeight="1" x14ac:dyDescent="0.4">
      <c r="A79" s="16"/>
      <c r="B79" s="16"/>
      <c r="C79" s="19"/>
      <c r="D79" s="19"/>
      <c r="E79" s="19"/>
      <c r="F79" s="19"/>
      <c r="G79" s="19"/>
      <c r="H79" s="16"/>
      <c r="I79" s="16"/>
      <c r="J79" s="16"/>
      <c r="K79" s="16"/>
      <c r="L79" s="16"/>
      <c r="M79" s="16"/>
      <c r="N79" s="16"/>
      <c r="O79" s="16"/>
      <c r="P79" s="16"/>
      <c r="Q79" s="16"/>
      <c r="R79" s="16"/>
      <c r="S79" s="16"/>
      <c r="T79" s="16"/>
      <c r="U79" s="16"/>
      <c r="V79" s="16"/>
      <c r="W79" s="16"/>
      <c r="X79" s="16"/>
      <c r="Y79" s="16"/>
      <c r="Z79" s="16"/>
      <c r="AA79" s="16"/>
      <c r="AB79" s="16"/>
      <c r="AC79" s="16"/>
      <c r="AD79" s="16"/>
      <c r="AE79" s="16"/>
      <c r="AF79" s="16"/>
      <c r="AG79" s="16"/>
      <c r="AH79" s="16"/>
      <c r="AI79" s="16"/>
      <c r="AJ79" s="16"/>
      <c r="AK79" s="16"/>
      <c r="AL79" s="16"/>
      <c r="AM79" s="16"/>
      <c r="AN79" s="16"/>
      <c r="AO79" s="16"/>
      <c r="AP79" s="16"/>
      <c r="AQ79" s="16"/>
    </row>
    <row r="80" spans="1:73" ht="20.25" customHeight="1" x14ac:dyDescent="0.4">
      <c r="A80" s="16"/>
      <c r="B80" s="16"/>
      <c r="C80" s="19"/>
      <c r="D80" s="19"/>
      <c r="E80" s="19"/>
      <c r="F80" s="19"/>
      <c r="G80" s="19"/>
      <c r="H80" s="16"/>
      <c r="I80" s="16"/>
      <c r="J80" s="16"/>
      <c r="K80" s="16"/>
      <c r="L80" s="16"/>
      <c r="M80" s="16"/>
      <c r="N80" s="16"/>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row>
    <row r="81" spans="3:7" ht="20.25" customHeight="1" x14ac:dyDescent="0.4">
      <c r="C81" s="9"/>
      <c r="D81" s="9"/>
      <c r="E81" s="9"/>
      <c r="F81" s="9"/>
      <c r="G81" s="9"/>
    </row>
  </sheetData>
  <sheetProtection sheet="1" insertColumns="0" deleteRows="0"/>
  <mergeCells count="247">
    <mergeCell ref="P42:R42"/>
    <mergeCell ref="AX42:AY42"/>
    <mergeCell ref="AZ42:BA42"/>
    <mergeCell ref="BB49:BF51"/>
    <mergeCell ref="AX6:AY6"/>
    <mergeCell ref="BB6:BC6"/>
    <mergeCell ref="AX22:AY22"/>
    <mergeCell ref="AZ22:BA22"/>
    <mergeCell ref="BB22:BF24"/>
    <mergeCell ref="AX23:AY23"/>
    <mergeCell ref="AZ23:BA23"/>
    <mergeCell ref="AX24:AY24"/>
    <mergeCell ref="AZ24:BA24"/>
    <mergeCell ref="BB34:BF36"/>
    <mergeCell ref="P41:R41"/>
    <mergeCell ref="AX41:AY41"/>
    <mergeCell ref="AZ41:BA41"/>
    <mergeCell ref="AX50:AY50"/>
    <mergeCell ref="AZ50:BA50"/>
    <mergeCell ref="P51:R51"/>
    <mergeCell ref="AX51:AY51"/>
    <mergeCell ref="AZ51:BA51"/>
    <mergeCell ref="BB46:BF48"/>
    <mergeCell ref="AX43:AY43"/>
    <mergeCell ref="AP1:BE1"/>
    <mergeCell ref="BB17:BF21"/>
    <mergeCell ref="S18:Y18"/>
    <mergeCell ref="Z18:AF18"/>
    <mergeCell ref="AG18:AM18"/>
    <mergeCell ref="AN18:AT18"/>
    <mergeCell ref="AU18:AW18"/>
    <mergeCell ref="S17:AW17"/>
    <mergeCell ref="AX17:AY21"/>
    <mergeCell ref="AZ17:BA21"/>
    <mergeCell ref="Z2:AA2"/>
    <mergeCell ref="AC2:AD2"/>
    <mergeCell ref="AG2:AH2"/>
    <mergeCell ref="AP2:BE2"/>
    <mergeCell ref="BB3:BE3"/>
    <mergeCell ref="BB4:BE4"/>
    <mergeCell ref="BB8:BC8"/>
    <mergeCell ref="BB10:BD10"/>
    <mergeCell ref="AO12:AQ12"/>
    <mergeCell ref="BB12:BD12"/>
    <mergeCell ref="AU14:AW14"/>
    <mergeCell ref="AY14:BA14"/>
    <mergeCell ref="BC14:BD14"/>
    <mergeCell ref="B17:B21"/>
    <mergeCell ref="C17:E21"/>
    <mergeCell ref="G17:G21"/>
    <mergeCell ref="H17:K21"/>
    <mergeCell ref="L17:O21"/>
    <mergeCell ref="P17:R21"/>
    <mergeCell ref="B22:B24"/>
    <mergeCell ref="C22:E24"/>
    <mergeCell ref="G22:G24"/>
    <mergeCell ref="H22:K24"/>
    <mergeCell ref="L22:O24"/>
    <mergeCell ref="P22:R22"/>
    <mergeCell ref="P23:R23"/>
    <mergeCell ref="P24:R24"/>
    <mergeCell ref="B25:B27"/>
    <mergeCell ref="C25:E27"/>
    <mergeCell ref="G25:G27"/>
    <mergeCell ref="H25:K27"/>
    <mergeCell ref="L25:O27"/>
    <mergeCell ref="P25:R25"/>
    <mergeCell ref="AX28:AY28"/>
    <mergeCell ref="AZ28:BA28"/>
    <mergeCell ref="BB28:BF30"/>
    <mergeCell ref="AX25:AY25"/>
    <mergeCell ref="AZ25:BA25"/>
    <mergeCell ref="BB25:BF27"/>
    <mergeCell ref="P26:R26"/>
    <mergeCell ref="AX26:AY26"/>
    <mergeCell ref="AZ26:BA26"/>
    <mergeCell ref="P27:R27"/>
    <mergeCell ref="AX27:AY27"/>
    <mergeCell ref="AZ27:BA27"/>
    <mergeCell ref="P29:R29"/>
    <mergeCell ref="AX29:AY29"/>
    <mergeCell ref="AZ29:BA29"/>
    <mergeCell ref="P30:R30"/>
    <mergeCell ref="AX30:AY30"/>
    <mergeCell ref="AZ30:BA30"/>
    <mergeCell ref="B34:B36"/>
    <mergeCell ref="C34:E36"/>
    <mergeCell ref="G34:G36"/>
    <mergeCell ref="H34:K36"/>
    <mergeCell ref="L34:O36"/>
    <mergeCell ref="P34:R34"/>
    <mergeCell ref="AX31:AY31"/>
    <mergeCell ref="AZ31:BA31"/>
    <mergeCell ref="AX34:AY34"/>
    <mergeCell ref="AZ34:BA34"/>
    <mergeCell ref="P35:R35"/>
    <mergeCell ref="AX35:AY35"/>
    <mergeCell ref="AZ35:BA35"/>
    <mergeCell ref="P36:R36"/>
    <mergeCell ref="AX36:AY36"/>
    <mergeCell ref="AZ36:BA36"/>
    <mergeCell ref="B28:B30"/>
    <mergeCell ref="C28:E30"/>
    <mergeCell ref="G28:G30"/>
    <mergeCell ref="H28:K30"/>
    <mergeCell ref="L28:O30"/>
    <mergeCell ref="P28:R28"/>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0:AY40"/>
    <mergeCell ref="AZ40:BA40"/>
    <mergeCell ref="BB40:BF42"/>
    <mergeCell ref="H46:K48"/>
    <mergeCell ref="L46:O48"/>
    <mergeCell ref="P46:R46"/>
    <mergeCell ref="AZ43:BA43"/>
    <mergeCell ref="BB43:BF45"/>
    <mergeCell ref="P44:R44"/>
    <mergeCell ref="AX44:AY44"/>
    <mergeCell ref="AZ44:BA44"/>
    <mergeCell ref="P45:R45"/>
    <mergeCell ref="AX45:AY45"/>
    <mergeCell ref="AZ45:BA45"/>
    <mergeCell ref="P47:R47"/>
    <mergeCell ref="AX47:AY47"/>
    <mergeCell ref="AZ47:BA47"/>
    <mergeCell ref="B43:B45"/>
    <mergeCell ref="C43:E45"/>
    <mergeCell ref="G43:G45"/>
    <mergeCell ref="H43:K45"/>
    <mergeCell ref="L43:O45"/>
    <mergeCell ref="P43:R43"/>
    <mergeCell ref="AX46:AY46"/>
    <mergeCell ref="AZ46:BA46"/>
    <mergeCell ref="B52:B54"/>
    <mergeCell ref="C52:E54"/>
    <mergeCell ref="G52:G54"/>
    <mergeCell ref="H52:K54"/>
    <mergeCell ref="L52:O54"/>
    <mergeCell ref="P52:R52"/>
    <mergeCell ref="P50:R50"/>
    <mergeCell ref="P49:R49"/>
    <mergeCell ref="P48:R48"/>
    <mergeCell ref="AX48:AY48"/>
    <mergeCell ref="AZ48:BA48"/>
    <mergeCell ref="AX49:AY49"/>
    <mergeCell ref="AZ49:BA49"/>
    <mergeCell ref="B46:B48"/>
    <mergeCell ref="C46:E48"/>
    <mergeCell ref="G46:G48"/>
    <mergeCell ref="B55:B57"/>
    <mergeCell ref="C55:E57"/>
    <mergeCell ref="G55:G57"/>
    <mergeCell ref="H55:K57"/>
    <mergeCell ref="B49:B51"/>
    <mergeCell ref="C49:E51"/>
    <mergeCell ref="G49:G51"/>
    <mergeCell ref="H49:K51"/>
    <mergeCell ref="L49:O51"/>
    <mergeCell ref="AX55:AY55"/>
    <mergeCell ref="AZ55:BA55"/>
    <mergeCell ref="BB55:BF57"/>
    <mergeCell ref="P56:R56"/>
    <mergeCell ref="AX56:AY56"/>
    <mergeCell ref="AZ56:BA56"/>
    <mergeCell ref="P57:R57"/>
    <mergeCell ref="AX57:AY57"/>
    <mergeCell ref="AZ57:BA57"/>
    <mergeCell ref="AZ60:BA60"/>
    <mergeCell ref="AZ64:BA64"/>
    <mergeCell ref="AZ58:BA58"/>
    <mergeCell ref="BB58:BF60"/>
    <mergeCell ref="P59:R59"/>
    <mergeCell ref="AX59:AY59"/>
    <mergeCell ref="AZ59:BA59"/>
    <mergeCell ref="L55:O57"/>
    <mergeCell ref="BB52:BF54"/>
    <mergeCell ref="P53:R53"/>
    <mergeCell ref="AX53:AY53"/>
    <mergeCell ref="AZ53:BA53"/>
    <mergeCell ref="P54:R54"/>
    <mergeCell ref="AX54:AY54"/>
    <mergeCell ref="AZ54:BA54"/>
    <mergeCell ref="AX52:AY52"/>
    <mergeCell ref="AZ52:BA52"/>
    <mergeCell ref="P55:R55"/>
    <mergeCell ref="AZ62:BA62"/>
    <mergeCell ref="BB62:BF72"/>
    <mergeCell ref="AX63:AY63"/>
    <mergeCell ref="AZ63:BA63"/>
    <mergeCell ref="G65:R65"/>
    <mergeCell ref="AX65:BA72"/>
    <mergeCell ref="G67:R67"/>
    <mergeCell ref="B68:K72"/>
    <mergeCell ref="L68:R68"/>
    <mergeCell ref="L69:R69"/>
    <mergeCell ref="L70:R70"/>
    <mergeCell ref="L71:R71"/>
    <mergeCell ref="L72:R72"/>
    <mergeCell ref="AX62:AY62"/>
    <mergeCell ref="B58:B60"/>
    <mergeCell ref="C58:E60"/>
    <mergeCell ref="M62:R62"/>
    <mergeCell ref="M63:R63"/>
    <mergeCell ref="M64:R64"/>
    <mergeCell ref="AX64:AY64"/>
    <mergeCell ref="AX60:AY60"/>
    <mergeCell ref="G66:R66"/>
    <mergeCell ref="AX58:AY58"/>
    <mergeCell ref="G58:G60"/>
    <mergeCell ref="H58:K60"/>
    <mergeCell ref="L58:O60"/>
    <mergeCell ref="P58:R58"/>
    <mergeCell ref="G62:K64"/>
    <mergeCell ref="P60:R60"/>
  </mergeCells>
  <phoneticPr fontId="2"/>
  <conditionalFormatting sqref="S24 S65:BA72">
    <cfRule type="expression" dxfId="2376" priority="784">
      <formula>INDIRECT(ADDRESS(ROW(),COLUMN()))=TRUNC(INDIRECT(ADDRESS(ROW(),COLUMN())))</formula>
    </cfRule>
  </conditionalFormatting>
  <conditionalFormatting sqref="S23">
    <cfRule type="expression" dxfId="2375" priority="783">
      <formula>INDIRECT(ADDRESS(ROW(),COLUMN()))=TRUNC(INDIRECT(ADDRESS(ROW(),COLUMN())))</formula>
    </cfRule>
  </conditionalFormatting>
  <conditionalFormatting sqref="T24:Y24">
    <cfRule type="expression" dxfId="2374" priority="782">
      <formula>INDIRECT(ADDRESS(ROW(),COLUMN()))=TRUNC(INDIRECT(ADDRESS(ROW(),COLUMN())))</formula>
    </cfRule>
  </conditionalFormatting>
  <conditionalFormatting sqref="T23:Y23">
    <cfRule type="expression" dxfId="2373" priority="781">
      <formula>INDIRECT(ADDRESS(ROW(),COLUMN()))=TRUNC(INDIRECT(ADDRESS(ROW(),COLUMN())))</formula>
    </cfRule>
  </conditionalFormatting>
  <conditionalFormatting sqref="AX23:BA24">
    <cfRule type="expression" dxfId="2372" priority="764">
      <formula>INDIRECT(ADDRESS(ROW(),COLUMN()))=TRUNC(INDIRECT(ADDRESS(ROW(),COLUMN())))</formula>
    </cfRule>
  </conditionalFormatting>
  <conditionalFormatting sqref="BC14:BD14">
    <cfRule type="expression" dxfId="2371" priority="510">
      <formula>INDIRECT(ADDRESS(ROW(),COLUMN()))=TRUNC(INDIRECT(ADDRESS(ROW(),COLUMN())))</formula>
    </cfRule>
  </conditionalFormatting>
  <conditionalFormatting sqref="Z24">
    <cfRule type="expression" dxfId="2370" priority="509">
      <formula>INDIRECT(ADDRESS(ROW(),COLUMN()))=TRUNC(INDIRECT(ADDRESS(ROW(),COLUMN())))</formula>
    </cfRule>
  </conditionalFormatting>
  <conditionalFormatting sqref="Z23">
    <cfRule type="expression" dxfId="2369" priority="508">
      <formula>INDIRECT(ADDRESS(ROW(),COLUMN()))=TRUNC(INDIRECT(ADDRESS(ROW(),COLUMN())))</formula>
    </cfRule>
  </conditionalFormatting>
  <conditionalFormatting sqref="AA24:AF24">
    <cfRule type="expression" dxfId="2368" priority="507">
      <formula>INDIRECT(ADDRESS(ROW(),COLUMN()))=TRUNC(INDIRECT(ADDRESS(ROW(),COLUMN())))</formula>
    </cfRule>
  </conditionalFormatting>
  <conditionalFormatting sqref="AA23:AF23">
    <cfRule type="expression" dxfId="2367" priority="506">
      <formula>INDIRECT(ADDRESS(ROW(),COLUMN()))=TRUNC(INDIRECT(ADDRESS(ROW(),COLUMN())))</formula>
    </cfRule>
  </conditionalFormatting>
  <conditionalFormatting sqref="AG24">
    <cfRule type="expression" dxfId="2366" priority="505">
      <formula>INDIRECT(ADDRESS(ROW(),COLUMN()))=TRUNC(INDIRECT(ADDRESS(ROW(),COLUMN())))</formula>
    </cfRule>
  </conditionalFormatting>
  <conditionalFormatting sqref="AG23">
    <cfRule type="expression" dxfId="2365" priority="504">
      <formula>INDIRECT(ADDRESS(ROW(),COLUMN()))=TRUNC(INDIRECT(ADDRESS(ROW(),COLUMN())))</formula>
    </cfRule>
  </conditionalFormatting>
  <conditionalFormatting sqref="AH24:AM24">
    <cfRule type="expression" dxfId="2364" priority="503">
      <formula>INDIRECT(ADDRESS(ROW(),COLUMN()))=TRUNC(INDIRECT(ADDRESS(ROW(),COLUMN())))</formula>
    </cfRule>
  </conditionalFormatting>
  <conditionalFormatting sqref="AH23:AM23">
    <cfRule type="expression" dxfId="2363" priority="502">
      <formula>INDIRECT(ADDRESS(ROW(),COLUMN()))=TRUNC(INDIRECT(ADDRESS(ROW(),COLUMN())))</formula>
    </cfRule>
  </conditionalFormatting>
  <conditionalFormatting sqref="AN24">
    <cfRule type="expression" dxfId="2362" priority="501">
      <formula>INDIRECT(ADDRESS(ROW(),COLUMN()))=TRUNC(INDIRECT(ADDRESS(ROW(),COLUMN())))</formula>
    </cfRule>
  </conditionalFormatting>
  <conditionalFormatting sqref="AN23">
    <cfRule type="expression" dxfId="2361" priority="500">
      <formula>INDIRECT(ADDRESS(ROW(),COLUMN()))=TRUNC(INDIRECT(ADDRESS(ROW(),COLUMN())))</formula>
    </cfRule>
  </conditionalFormatting>
  <conditionalFormatting sqref="AO24:AT24">
    <cfRule type="expression" dxfId="2360" priority="499">
      <formula>INDIRECT(ADDRESS(ROW(),COLUMN()))=TRUNC(INDIRECT(ADDRESS(ROW(),COLUMN())))</formula>
    </cfRule>
  </conditionalFormatting>
  <conditionalFormatting sqref="AO23:AT23">
    <cfRule type="expression" dxfId="2359" priority="498">
      <formula>INDIRECT(ADDRESS(ROW(),COLUMN()))=TRUNC(INDIRECT(ADDRESS(ROW(),COLUMN())))</formula>
    </cfRule>
  </conditionalFormatting>
  <conditionalFormatting sqref="AU24">
    <cfRule type="expression" dxfId="2358" priority="497">
      <formula>INDIRECT(ADDRESS(ROW(),COLUMN()))=TRUNC(INDIRECT(ADDRESS(ROW(),COLUMN())))</formula>
    </cfRule>
  </conditionalFormatting>
  <conditionalFormatting sqref="AU23">
    <cfRule type="expression" dxfId="2357" priority="496">
      <formula>INDIRECT(ADDRESS(ROW(),COLUMN()))=TRUNC(INDIRECT(ADDRESS(ROW(),COLUMN())))</formula>
    </cfRule>
  </conditionalFormatting>
  <conditionalFormatting sqref="AV24:AW24">
    <cfRule type="expression" dxfId="2356" priority="495">
      <formula>INDIRECT(ADDRESS(ROW(),COLUMN()))=TRUNC(INDIRECT(ADDRESS(ROW(),COLUMN())))</formula>
    </cfRule>
  </conditionalFormatting>
  <conditionalFormatting sqref="AV23:AW23">
    <cfRule type="expression" dxfId="2355" priority="494">
      <formula>INDIRECT(ADDRESS(ROW(),COLUMN()))=TRUNC(INDIRECT(ADDRESS(ROW(),COLUMN())))</formula>
    </cfRule>
  </conditionalFormatting>
  <conditionalFormatting sqref="S27">
    <cfRule type="expression" dxfId="2354" priority="253">
      <formula>INDIRECT(ADDRESS(ROW(),COLUMN()))=TRUNC(INDIRECT(ADDRESS(ROW(),COLUMN())))</formula>
    </cfRule>
  </conditionalFormatting>
  <conditionalFormatting sqref="S26">
    <cfRule type="expression" dxfId="2353" priority="252">
      <formula>INDIRECT(ADDRESS(ROW(),COLUMN()))=TRUNC(INDIRECT(ADDRESS(ROW(),COLUMN())))</formula>
    </cfRule>
  </conditionalFormatting>
  <conditionalFormatting sqref="T27:Y27">
    <cfRule type="expression" dxfId="2352" priority="251">
      <formula>INDIRECT(ADDRESS(ROW(),COLUMN()))=TRUNC(INDIRECT(ADDRESS(ROW(),COLUMN())))</formula>
    </cfRule>
  </conditionalFormatting>
  <conditionalFormatting sqref="T26:Y26">
    <cfRule type="expression" dxfId="2351" priority="250">
      <formula>INDIRECT(ADDRESS(ROW(),COLUMN()))=TRUNC(INDIRECT(ADDRESS(ROW(),COLUMN())))</formula>
    </cfRule>
  </conditionalFormatting>
  <conditionalFormatting sqref="AX26:BA27">
    <cfRule type="expression" dxfId="2350" priority="249">
      <formula>INDIRECT(ADDRESS(ROW(),COLUMN()))=TRUNC(INDIRECT(ADDRESS(ROW(),COLUMN())))</formula>
    </cfRule>
  </conditionalFormatting>
  <conditionalFormatting sqref="Z27">
    <cfRule type="expression" dxfId="2349" priority="248">
      <formula>INDIRECT(ADDRESS(ROW(),COLUMN()))=TRUNC(INDIRECT(ADDRESS(ROW(),COLUMN())))</formula>
    </cfRule>
  </conditionalFormatting>
  <conditionalFormatting sqref="Z26">
    <cfRule type="expression" dxfId="2348" priority="247">
      <formula>INDIRECT(ADDRESS(ROW(),COLUMN()))=TRUNC(INDIRECT(ADDRESS(ROW(),COLUMN())))</formula>
    </cfRule>
  </conditionalFormatting>
  <conditionalFormatting sqref="AA27:AF27">
    <cfRule type="expression" dxfId="2347" priority="246">
      <formula>INDIRECT(ADDRESS(ROW(),COLUMN()))=TRUNC(INDIRECT(ADDRESS(ROW(),COLUMN())))</formula>
    </cfRule>
  </conditionalFormatting>
  <conditionalFormatting sqref="AA26:AF26">
    <cfRule type="expression" dxfId="2346" priority="245">
      <formula>INDIRECT(ADDRESS(ROW(),COLUMN()))=TRUNC(INDIRECT(ADDRESS(ROW(),COLUMN())))</formula>
    </cfRule>
  </conditionalFormatting>
  <conditionalFormatting sqref="AG27">
    <cfRule type="expression" dxfId="2345" priority="244">
      <formula>INDIRECT(ADDRESS(ROW(),COLUMN()))=TRUNC(INDIRECT(ADDRESS(ROW(),COLUMN())))</formula>
    </cfRule>
  </conditionalFormatting>
  <conditionalFormatting sqref="AG26">
    <cfRule type="expression" dxfId="2344" priority="243">
      <formula>INDIRECT(ADDRESS(ROW(),COLUMN()))=TRUNC(INDIRECT(ADDRESS(ROW(),COLUMN())))</formula>
    </cfRule>
  </conditionalFormatting>
  <conditionalFormatting sqref="AH27:AM27">
    <cfRule type="expression" dxfId="2343" priority="242">
      <formula>INDIRECT(ADDRESS(ROW(),COLUMN()))=TRUNC(INDIRECT(ADDRESS(ROW(),COLUMN())))</formula>
    </cfRule>
  </conditionalFormatting>
  <conditionalFormatting sqref="AH26:AM26">
    <cfRule type="expression" dxfId="2342" priority="241">
      <formula>INDIRECT(ADDRESS(ROW(),COLUMN()))=TRUNC(INDIRECT(ADDRESS(ROW(),COLUMN())))</formula>
    </cfRule>
  </conditionalFormatting>
  <conditionalFormatting sqref="AN27">
    <cfRule type="expression" dxfId="2341" priority="240">
      <formula>INDIRECT(ADDRESS(ROW(),COLUMN()))=TRUNC(INDIRECT(ADDRESS(ROW(),COLUMN())))</formula>
    </cfRule>
  </conditionalFormatting>
  <conditionalFormatting sqref="AN26">
    <cfRule type="expression" dxfId="2340" priority="239">
      <formula>INDIRECT(ADDRESS(ROW(),COLUMN()))=TRUNC(INDIRECT(ADDRESS(ROW(),COLUMN())))</formula>
    </cfRule>
  </conditionalFormatting>
  <conditionalFormatting sqref="AO27:AT27">
    <cfRule type="expression" dxfId="2339" priority="238">
      <formula>INDIRECT(ADDRESS(ROW(),COLUMN()))=TRUNC(INDIRECT(ADDRESS(ROW(),COLUMN())))</formula>
    </cfRule>
  </conditionalFormatting>
  <conditionalFormatting sqref="AO26:AT26">
    <cfRule type="expression" dxfId="2338" priority="237">
      <formula>INDIRECT(ADDRESS(ROW(),COLUMN()))=TRUNC(INDIRECT(ADDRESS(ROW(),COLUMN())))</formula>
    </cfRule>
  </conditionalFormatting>
  <conditionalFormatting sqref="AU27">
    <cfRule type="expression" dxfId="2337" priority="236">
      <formula>INDIRECT(ADDRESS(ROW(),COLUMN()))=TRUNC(INDIRECT(ADDRESS(ROW(),COLUMN())))</formula>
    </cfRule>
  </conditionalFormatting>
  <conditionalFormatting sqref="AU26">
    <cfRule type="expression" dxfId="2336" priority="235">
      <formula>INDIRECT(ADDRESS(ROW(),COLUMN()))=TRUNC(INDIRECT(ADDRESS(ROW(),COLUMN())))</formula>
    </cfRule>
  </conditionalFormatting>
  <conditionalFormatting sqref="AV27:AW27">
    <cfRule type="expression" dxfId="2335" priority="234">
      <formula>INDIRECT(ADDRESS(ROW(),COLUMN()))=TRUNC(INDIRECT(ADDRESS(ROW(),COLUMN())))</formula>
    </cfRule>
  </conditionalFormatting>
  <conditionalFormatting sqref="AV26:AW26">
    <cfRule type="expression" dxfId="2334" priority="233">
      <formula>INDIRECT(ADDRESS(ROW(),COLUMN()))=TRUNC(INDIRECT(ADDRESS(ROW(),COLUMN())))</formula>
    </cfRule>
  </conditionalFormatting>
  <conditionalFormatting sqref="S30">
    <cfRule type="expression" dxfId="2333" priority="232">
      <formula>INDIRECT(ADDRESS(ROW(),COLUMN()))=TRUNC(INDIRECT(ADDRESS(ROW(),COLUMN())))</formula>
    </cfRule>
  </conditionalFormatting>
  <conditionalFormatting sqref="S29">
    <cfRule type="expression" dxfId="2332" priority="231">
      <formula>INDIRECT(ADDRESS(ROW(),COLUMN()))=TRUNC(INDIRECT(ADDRESS(ROW(),COLUMN())))</formula>
    </cfRule>
  </conditionalFormatting>
  <conditionalFormatting sqref="T30:Y30">
    <cfRule type="expression" dxfId="2331" priority="230">
      <formula>INDIRECT(ADDRESS(ROW(),COLUMN()))=TRUNC(INDIRECT(ADDRESS(ROW(),COLUMN())))</formula>
    </cfRule>
  </conditionalFormatting>
  <conditionalFormatting sqref="T29:Y29">
    <cfRule type="expression" dxfId="2330" priority="229">
      <formula>INDIRECT(ADDRESS(ROW(),COLUMN()))=TRUNC(INDIRECT(ADDRESS(ROW(),COLUMN())))</formula>
    </cfRule>
  </conditionalFormatting>
  <conditionalFormatting sqref="AX29:BA30">
    <cfRule type="expression" dxfId="2329" priority="228">
      <formula>INDIRECT(ADDRESS(ROW(),COLUMN()))=TRUNC(INDIRECT(ADDRESS(ROW(),COLUMN())))</formula>
    </cfRule>
  </conditionalFormatting>
  <conditionalFormatting sqref="Z30">
    <cfRule type="expression" dxfId="2328" priority="227">
      <formula>INDIRECT(ADDRESS(ROW(),COLUMN()))=TRUNC(INDIRECT(ADDRESS(ROW(),COLUMN())))</formula>
    </cfRule>
  </conditionalFormatting>
  <conditionalFormatting sqref="Z29">
    <cfRule type="expression" dxfId="2327" priority="226">
      <formula>INDIRECT(ADDRESS(ROW(),COLUMN()))=TRUNC(INDIRECT(ADDRESS(ROW(),COLUMN())))</formula>
    </cfRule>
  </conditionalFormatting>
  <conditionalFormatting sqref="AA30:AF30">
    <cfRule type="expression" dxfId="2326" priority="225">
      <formula>INDIRECT(ADDRESS(ROW(),COLUMN()))=TRUNC(INDIRECT(ADDRESS(ROW(),COLUMN())))</formula>
    </cfRule>
  </conditionalFormatting>
  <conditionalFormatting sqref="AA29:AF29">
    <cfRule type="expression" dxfId="2325" priority="224">
      <formula>INDIRECT(ADDRESS(ROW(),COLUMN()))=TRUNC(INDIRECT(ADDRESS(ROW(),COLUMN())))</formula>
    </cfRule>
  </conditionalFormatting>
  <conditionalFormatting sqref="AG30">
    <cfRule type="expression" dxfId="2324" priority="223">
      <formula>INDIRECT(ADDRESS(ROW(),COLUMN()))=TRUNC(INDIRECT(ADDRESS(ROW(),COLUMN())))</formula>
    </cfRule>
  </conditionalFormatting>
  <conditionalFormatting sqref="AG29">
    <cfRule type="expression" dxfId="2323" priority="222">
      <formula>INDIRECT(ADDRESS(ROW(),COLUMN()))=TRUNC(INDIRECT(ADDRESS(ROW(),COLUMN())))</formula>
    </cfRule>
  </conditionalFormatting>
  <conditionalFormatting sqref="AH30:AM30">
    <cfRule type="expression" dxfId="2322" priority="221">
      <formula>INDIRECT(ADDRESS(ROW(),COLUMN()))=TRUNC(INDIRECT(ADDRESS(ROW(),COLUMN())))</formula>
    </cfRule>
  </conditionalFormatting>
  <conditionalFormatting sqref="AH29:AM29">
    <cfRule type="expression" dxfId="2321" priority="220">
      <formula>INDIRECT(ADDRESS(ROW(),COLUMN()))=TRUNC(INDIRECT(ADDRESS(ROW(),COLUMN())))</formula>
    </cfRule>
  </conditionalFormatting>
  <conditionalFormatting sqref="AN30">
    <cfRule type="expression" dxfId="2320" priority="219">
      <formula>INDIRECT(ADDRESS(ROW(),COLUMN()))=TRUNC(INDIRECT(ADDRESS(ROW(),COLUMN())))</formula>
    </cfRule>
  </conditionalFormatting>
  <conditionalFormatting sqref="AN29">
    <cfRule type="expression" dxfId="2319" priority="218">
      <formula>INDIRECT(ADDRESS(ROW(),COLUMN()))=TRUNC(INDIRECT(ADDRESS(ROW(),COLUMN())))</formula>
    </cfRule>
  </conditionalFormatting>
  <conditionalFormatting sqref="AO30:AT30">
    <cfRule type="expression" dxfId="2318" priority="217">
      <formula>INDIRECT(ADDRESS(ROW(),COLUMN()))=TRUNC(INDIRECT(ADDRESS(ROW(),COLUMN())))</formula>
    </cfRule>
  </conditionalFormatting>
  <conditionalFormatting sqref="AO29:AT29">
    <cfRule type="expression" dxfId="2317" priority="216">
      <formula>INDIRECT(ADDRESS(ROW(),COLUMN()))=TRUNC(INDIRECT(ADDRESS(ROW(),COLUMN())))</formula>
    </cfRule>
  </conditionalFormatting>
  <conditionalFormatting sqref="AU30">
    <cfRule type="expression" dxfId="2316" priority="215">
      <formula>INDIRECT(ADDRESS(ROW(),COLUMN()))=TRUNC(INDIRECT(ADDRESS(ROW(),COLUMN())))</formula>
    </cfRule>
  </conditionalFormatting>
  <conditionalFormatting sqref="AU29">
    <cfRule type="expression" dxfId="2315" priority="214">
      <formula>INDIRECT(ADDRESS(ROW(),COLUMN()))=TRUNC(INDIRECT(ADDRESS(ROW(),COLUMN())))</formula>
    </cfRule>
  </conditionalFormatting>
  <conditionalFormatting sqref="AV30:AW30">
    <cfRule type="expression" dxfId="2314" priority="213">
      <formula>INDIRECT(ADDRESS(ROW(),COLUMN()))=TRUNC(INDIRECT(ADDRESS(ROW(),COLUMN())))</formula>
    </cfRule>
  </conditionalFormatting>
  <conditionalFormatting sqref="AV29:AW29">
    <cfRule type="expression" dxfId="2313" priority="212">
      <formula>INDIRECT(ADDRESS(ROW(),COLUMN()))=TRUNC(INDIRECT(ADDRESS(ROW(),COLUMN())))</formula>
    </cfRule>
  </conditionalFormatting>
  <conditionalFormatting sqref="S33">
    <cfRule type="expression" dxfId="2312" priority="211">
      <formula>INDIRECT(ADDRESS(ROW(),COLUMN()))=TRUNC(INDIRECT(ADDRESS(ROW(),COLUMN())))</formula>
    </cfRule>
  </conditionalFormatting>
  <conditionalFormatting sqref="S32">
    <cfRule type="expression" dxfId="2311" priority="210">
      <formula>INDIRECT(ADDRESS(ROW(),COLUMN()))=TRUNC(INDIRECT(ADDRESS(ROW(),COLUMN())))</formula>
    </cfRule>
  </conditionalFormatting>
  <conditionalFormatting sqref="T33:Y33">
    <cfRule type="expression" dxfId="2310" priority="209">
      <formula>INDIRECT(ADDRESS(ROW(),COLUMN()))=TRUNC(INDIRECT(ADDRESS(ROW(),COLUMN())))</formula>
    </cfRule>
  </conditionalFormatting>
  <conditionalFormatting sqref="T32:Y32">
    <cfRule type="expression" dxfId="2309" priority="208">
      <formula>INDIRECT(ADDRESS(ROW(),COLUMN()))=TRUNC(INDIRECT(ADDRESS(ROW(),COLUMN())))</formula>
    </cfRule>
  </conditionalFormatting>
  <conditionalFormatting sqref="AX32:BA33">
    <cfRule type="expression" dxfId="2308" priority="207">
      <formula>INDIRECT(ADDRESS(ROW(),COLUMN()))=TRUNC(INDIRECT(ADDRESS(ROW(),COLUMN())))</formula>
    </cfRule>
  </conditionalFormatting>
  <conditionalFormatting sqref="Z33">
    <cfRule type="expression" dxfId="2307" priority="206">
      <formula>INDIRECT(ADDRESS(ROW(),COLUMN()))=TRUNC(INDIRECT(ADDRESS(ROW(),COLUMN())))</formula>
    </cfRule>
  </conditionalFormatting>
  <conditionalFormatting sqref="Z32">
    <cfRule type="expression" dxfId="2306" priority="205">
      <formula>INDIRECT(ADDRESS(ROW(),COLUMN()))=TRUNC(INDIRECT(ADDRESS(ROW(),COLUMN())))</formula>
    </cfRule>
  </conditionalFormatting>
  <conditionalFormatting sqref="AA33:AF33">
    <cfRule type="expression" dxfId="2305" priority="204">
      <formula>INDIRECT(ADDRESS(ROW(),COLUMN()))=TRUNC(INDIRECT(ADDRESS(ROW(),COLUMN())))</formula>
    </cfRule>
  </conditionalFormatting>
  <conditionalFormatting sqref="AA32:AF32">
    <cfRule type="expression" dxfId="2304" priority="203">
      <formula>INDIRECT(ADDRESS(ROW(),COLUMN()))=TRUNC(INDIRECT(ADDRESS(ROW(),COLUMN())))</formula>
    </cfRule>
  </conditionalFormatting>
  <conditionalFormatting sqref="AG33">
    <cfRule type="expression" dxfId="2303" priority="202">
      <formula>INDIRECT(ADDRESS(ROW(),COLUMN()))=TRUNC(INDIRECT(ADDRESS(ROW(),COLUMN())))</formula>
    </cfRule>
  </conditionalFormatting>
  <conditionalFormatting sqref="AG32">
    <cfRule type="expression" dxfId="2302" priority="201">
      <formula>INDIRECT(ADDRESS(ROW(),COLUMN()))=TRUNC(INDIRECT(ADDRESS(ROW(),COLUMN())))</formula>
    </cfRule>
  </conditionalFormatting>
  <conditionalFormatting sqref="AH33:AM33">
    <cfRule type="expression" dxfId="2301" priority="200">
      <formula>INDIRECT(ADDRESS(ROW(),COLUMN()))=TRUNC(INDIRECT(ADDRESS(ROW(),COLUMN())))</formula>
    </cfRule>
  </conditionalFormatting>
  <conditionalFormatting sqref="AH32:AM32">
    <cfRule type="expression" dxfId="2300" priority="199">
      <formula>INDIRECT(ADDRESS(ROW(),COLUMN()))=TRUNC(INDIRECT(ADDRESS(ROW(),COLUMN())))</formula>
    </cfRule>
  </conditionalFormatting>
  <conditionalFormatting sqref="AN33">
    <cfRule type="expression" dxfId="2299" priority="198">
      <formula>INDIRECT(ADDRESS(ROW(),COLUMN()))=TRUNC(INDIRECT(ADDRESS(ROW(),COLUMN())))</formula>
    </cfRule>
  </conditionalFormatting>
  <conditionalFormatting sqref="AN32">
    <cfRule type="expression" dxfId="2298" priority="197">
      <formula>INDIRECT(ADDRESS(ROW(),COLUMN()))=TRUNC(INDIRECT(ADDRESS(ROW(),COLUMN())))</formula>
    </cfRule>
  </conditionalFormatting>
  <conditionalFormatting sqref="AO33:AT33">
    <cfRule type="expression" dxfId="2297" priority="196">
      <formula>INDIRECT(ADDRESS(ROW(),COLUMN()))=TRUNC(INDIRECT(ADDRESS(ROW(),COLUMN())))</formula>
    </cfRule>
  </conditionalFormatting>
  <conditionalFormatting sqref="AO32:AT32">
    <cfRule type="expression" dxfId="2296" priority="195">
      <formula>INDIRECT(ADDRESS(ROW(),COLUMN()))=TRUNC(INDIRECT(ADDRESS(ROW(),COLUMN())))</formula>
    </cfRule>
  </conditionalFormatting>
  <conditionalFormatting sqref="AU33">
    <cfRule type="expression" dxfId="2295" priority="194">
      <formula>INDIRECT(ADDRESS(ROW(),COLUMN()))=TRUNC(INDIRECT(ADDRESS(ROW(),COLUMN())))</formula>
    </cfRule>
  </conditionalFormatting>
  <conditionalFormatting sqref="AU32">
    <cfRule type="expression" dxfId="2294" priority="193">
      <formula>INDIRECT(ADDRESS(ROW(),COLUMN()))=TRUNC(INDIRECT(ADDRESS(ROW(),COLUMN())))</formula>
    </cfRule>
  </conditionalFormatting>
  <conditionalFormatting sqref="AV33:AW33">
    <cfRule type="expression" dxfId="2293" priority="192">
      <formula>INDIRECT(ADDRESS(ROW(),COLUMN()))=TRUNC(INDIRECT(ADDRESS(ROW(),COLUMN())))</formula>
    </cfRule>
  </conditionalFormatting>
  <conditionalFormatting sqref="AV32:AW32">
    <cfRule type="expression" dxfId="2292" priority="191">
      <formula>INDIRECT(ADDRESS(ROW(),COLUMN()))=TRUNC(INDIRECT(ADDRESS(ROW(),COLUMN())))</formula>
    </cfRule>
  </conditionalFormatting>
  <conditionalFormatting sqref="S36">
    <cfRule type="expression" dxfId="2291" priority="190">
      <formula>INDIRECT(ADDRESS(ROW(),COLUMN()))=TRUNC(INDIRECT(ADDRESS(ROW(),COLUMN())))</formula>
    </cfRule>
  </conditionalFormatting>
  <conditionalFormatting sqref="S35">
    <cfRule type="expression" dxfId="2290" priority="189">
      <formula>INDIRECT(ADDRESS(ROW(),COLUMN()))=TRUNC(INDIRECT(ADDRESS(ROW(),COLUMN())))</formula>
    </cfRule>
  </conditionalFormatting>
  <conditionalFormatting sqref="T36:Y36">
    <cfRule type="expression" dxfId="2289" priority="188">
      <formula>INDIRECT(ADDRESS(ROW(),COLUMN()))=TRUNC(INDIRECT(ADDRESS(ROW(),COLUMN())))</formula>
    </cfRule>
  </conditionalFormatting>
  <conditionalFormatting sqref="T35:Y35">
    <cfRule type="expression" dxfId="2288" priority="187">
      <formula>INDIRECT(ADDRESS(ROW(),COLUMN()))=TRUNC(INDIRECT(ADDRESS(ROW(),COLUMN())))</formula>
    </cfRule>
  </conditionalFormatting>
  <conditionalFormatting sqref="AX35:BA36">
    <cfRule type="expression" dxfId="2287" priority="186">
      <formula>INDIRECT(ADDRESS(ROW(),COLUMN()))=TRUNC(INDIRECT(ADDRESS(ROW(),COLUMN())))</formula>
    </cfRule>
  </conditionalFormatting>
  <conditionalFormatting sqref="Z36">
    <cfRule type="expression" dxfId="2286" priority="185">
      <formula>INDIRECT(ADDRESS(ROW(),COLUMN()))=TRUNC(INDIRECT(ADDRESS(ROW(),COLUMN())))</formula>
    </cfRule>
  </conditionalFormatting>
  <conditionalFormatting sqref="Z35">
    <cfRule type="expression" dxfId="2285" priority="184">
      <formula>INDIRECT(ADDRESS(ROW(),COLUMN()))=TRUNC(INDIRECT(ADDRESS(ROW(),COLUMN())))</formula>
    </cfRule>
  </conditionalFormatting>
  <conditionalFormatting sqref="AA36:AF36">
    <cfRule type="expression" dxfId="2284" priority="183">
      <formula>INDIRECT(ADDRESS(ROW(),COLUMN()))=TRUNC(INDIRECT(ADDRESS(ROW(),COLUMN())))</formula>
    </cfRule>
  </conditionalFormatting>
  <conditionalFormatting sqref="AA35:AF35">
    <cfRule type="expression" dxfId="2283" priority="182">
      <formula>INDIRECT(ADDRESS(ROW(),COLUMN()))=TRUNC(INDIRECT(ADDRESS(ROW(),COLUMN())))</formula>
    </cfRule>
  </conditionalFormatting>
  <conditionalFormatting sqref="AG36">
    <cfRule type="expression" dxfId="2282" priority="181">
      <formula>INDIRECT(ADDRESS(ROW(),COLUMN()))=TRUNC(INDIRECT(ADDRESS(ROW(),COLUMN())))</formula>
    </cfRule>
  </conditionalFormatting>
  <conditionalFormatting sqref="AG35">
    <cfRule type="expression" dxfId="2281" priority="180">
      <formula>INDIRECT(ADDRESS(ROW(),COLUMN()))=TRUNC(INDIRECT(ADDRESS(ROW(),COLUMN())))</formula>
    </cfRule>
  </conditionalFormatting>
  <conditionalFormatting sqref="AH36:AM36">
    <cfRule type="expression" dxfId="2280" priority="179">
      <formula>INDIRECT(ADDRESS(ROW(),COLUMN()))=TRUNC(INDIRECT(ADDRESS(ROW(),COLUMN())))</formula>
    </cfRule>
  </conditionalFormatting>
  <conditionalFormatting sqref="AH35:AM35">
    <cfRule type="expression" dxfId="2279" priority="178">
      <formula>INDIRECT(ADDRESS(ROW(),COLUMN()))=TRUNC(INDIRECT(ADDRESS(ROW(),COLUMN())))</formula>
    </cfRule>
  </conditionalFormatting>
  <conditionalFormatting sqref="AN36">
    <cfRule type="expression" dxfId="2278" priority="177">
      <formula>INDIRECT(ADDRESS(ROW(),COLUMN()))=TRUNC(INDIRECT(ADDRESS(ROW(),COLUMN())))</formula>
    </cfRule>
  </conditionalFormatting>
  <conditionalFormatting sqref="AN35">
    <cfRule type="expression" dxfId="2277" priority="176">
      <formula>INDIRECT(ADDRESS(ROW(),COLUMN()))=TRUNC(INDIRECT(ADDRESS(ROW(),COLUMN())))</formula>
    </cfRule>
  </conditionalFormatting>
  <conditionalFormatting sqref="AO36:AT36">
    <cfRule type="expression" dxfId="2276" priority="175">
      <formula>INDIRECT(ADDRESS(ROW(),COLUMN()))=TRUNC(INDIRECT(ADDRESS(ROW(),COLUMN())))</formula>
    </cfRule>
  </conditionalFormatting>
  <conditionalFormatting sqref="AO35:AT35">
    <cfRule type="expression" dxfId="2275" priority="174">
      <formula>INDIRECT(ADDRESS(ROW(),COLUMN()))=TRUNC(INDIRECT(ADDRESS(ROW(),COLUMN())))</formula>
    </cfRule>
  </conditionalFormatting>
  <conditionalFormatting sqref="AU36">
    <cfRule type="expression" dxfId="2274" priority="173">
      <formula>INDIRECT(ADDRESS(ROW(),COLUMN()))=TRUNC(INDIRECT(ADDRESS(ROW(),COLUMN())))</formula>
    </cfRule>
  </conditionalFormatting>
  <conditionalFormatting sqref="AU35">
    <cfRule type="expression" dxfId="2273" priority="172">
      <formula>INDIRECT(ADDRESS(ROW(),COLUMN()))=TRUNC(INDIRECT(ADDRESS(ROW(),COLUMN())))</formula>
    </cfRule>
  </conditionalFormatting>
  <conditionalFormatting sqref="AV36:AW36">
    <cfRule type="expression" dxfId="2272" priority="171">
      <formula>INDIRECT(ADDRESS(ROW(),COLUMN()))=TRUNC(INDIRECT(ADDRESS(ROW(),COLUMN())))</formula>
    </cfRule>
  </conditionalFormatting>
  <conditionalFormatting sqref="AV35:AW35">
    <cfRule type="expression" dxfId="2271" priority="170">
      <formula>INDIRECT(ADDRESS(ROW(),COLUMN()))=TRUNC(INDIRECT(ADDRESS(ROW(),COLUMN())))</formula>
    </cfRule>
  </conditionalFormatting>
  <conditionalFormatting sqref="S39">
    <cfRule type="expression" dxfId="2270" priority="169">
      <formula>INDIRECT(ADDRESS(ROW(),COLUMN()))=TRUNC(INDIRECT(ADDRESS(ROW(),COLUMN())))</formula>
    </cfRule>
  </conditionalFormatting>
  <conditionalFormatting sqref="S38">
    <cfRule type="expression" dxfId="2269" priority="168">
      <formula>INDIRECT(ADDRESS(ROW(),COLUMN()))=TRUNC(INDIRECT(ADDRESS(ROW(),COLUMN())))</formula>
    </cfRule>
  </conditionalFormatting>
  <conditionalFormatting sqref="T39:Y39">
    <cfRule type="expression" dxfId="2268" priority="167">
      <formula>INDIRECT(ADDRESS(ROW(),COLUMN()))=TRUNC(INDIRECT(ADDRESS(ROW(),COLUMN())))</formula>
    </cfRule>
  </conditionalFormatting>
  <conditionalFormatting sqref="T38:Y38">
    <cfRule type="expression" dxfId="2267" priority="166">
      <formula>INDIRECT(ADDRESS(ROW(),COLUMN()))=TRUNC(INDIRECT(ADDRESS(ROW(),COLUMN())))</formula>
    </cfRule>
  </conditionalFormatting>
  <conditionalFormatting sqref="AX38:BA39">
    <cfRule type="expression" dxfId="2266" priority="165">
      <formula>INDIRECT(ADDRESS(ROW(),COLUMN()))=TRUNC(INDIRECT(ADDRESS(ROW(),COLUMN())))</formula>
    </cfRule>
  </conditionalFormatting>
  <conditionalFormatting sqref="Z39">
    <cfRule type="expression" dxfId="2265" priority="164">
      <formula>INDIRECT(ADDRESS(ROW(),COLUMN()))=TRUNC(INDIRECT(ADDRESS(ROW(),COLUMN())))</formula>
    </cfRule>
  </conditionalFormatting>
  <conditionalFormatting sqref="Z38">
    <cfRule type="expression" dxfId="2264" priority="163">
      <formula>INDIRECT(ADDRESS(ROW(),COLUMN()))=TRUNC(INDIRECT(ADDRESS(ROW(),COLUMN())))</formula>
    </cfRule>
  </conditionalFormatting>
  <conditionalFormatting sqref="AA39:AF39">
    <cfRule type="expression" dxfId="2263" priority="162">
      <formula>INDIRECT(ADDRESS(ROW(),COLUMN()))=TRUNC(INDIRECT(ADDRESS(ROW(),COLUMN())))</formula>
    </cfRule>
  </conditionalFormatting>
  <conditionalFormatting sqref="AA38:AF38">
    <cfRule type="expression" dxfId="2262" priority="161">
      <formula>INDIRECT(ADDRESS(ROW(),COLUMN()))=TRUNC(INDIRECT(ADDRESS(ROW(),COLUMN())))</formula>
    </cfRule>
  </conditionalFormatting>
  <conditionalFormatting sqref="AG39">
    <cfRule type="expression" dxfId="2261" priority="160">
      <formula>INDIRECT(ADDRESS(ROW(),COLUMN()))=TRUNC(INDIRECT(ADDRESS(ROW(),COLUMN())))</formula>
    </cfRule>
  </conditionalFormatting>
  <conditionalFormatting sqref="AG38">
    <cfRule type="expression" dxfId="2260" priority="159">
      <formula>INDIRECT(ADDRESS(ROW(),COLUMN()))=TRUNC(INDIRECT(ADDRESS(ROW(),COLUMN())))</formula>
    </cfRule>
  </conditionalFormatting>
  <conditionalFormatting sqref="AH39:AM39">
    <cfRule type="expression" dxfId="2259" priority="158">
      <formula>INDIRECT(ADDRESS(ROW(),COLUMN()))=TRUNC(INDIRECT(ADDRESS(ROW(),COLUMN())))</formula>
    </cfRule>
  </conditionalFormatting>
  <conditionalFormatting sqref="AH38:AM38">
    <cfRule type="expression" dxfId="2258" priority="157">
      <formula>INDIRECT(ADDRESS(ROW(),COLUMN()))=TRUNC(INDIRECT(ADDRESS(ROW(),COLUMN())))</formula>
    </cfRule>
  </conditionalFormatting>
  <conditionalFormatting sqref="AN39">
    <cfRule type="expression" dxfId="2257" priority="156">
      <formula>INDIRECT(ADDRESS(ROW(),COLUMN()))=TRUNC(INDIRECT(ADDRESS(ROW(),COLUMN())))</formula>
    </cfRule>
  </conditionalFormatting>
  <conditionalFormatting sqref="AN38">
    <cfRule type="expression" dxfId="2256" priority="155">
      <formula>INDIRECT(ADDRESS(ROW(),COLUMN()))=TRUNC(INDIRECT(ADDRESS(ROW(),COLUMN())))</formula>
    </cfRule>
  </conditionalFormatting>
  <conditionalFormatting sqref="AO39:AT39">
    <cfRule type="expression" dxfId="2255" priority="154">
      <formula>INDIRECT(ADDRESS(ROW(),COLUMN()))=TRUNC(INDIRECT(ADDRESS(ROW(),COLUMN())))</formula>
    </cfRule>
  </conditionalFormatting>
  <conditionalFormatting sqref="AO38:AT38">
    <cfRule type="expression" dxfId="2254" priority="153">
      <formula>INDIRECT(ADDRESS(ROW(),COLUMN()))=TRUNC(INDIRECT(ADDRESS(ROW(),COLUMN())))</formula>
    </cfRule>
  </conditionalFormatting>
  <conditionalFormatting sqref="AU39">
    <cfRule type="expression" dxfId="2253" priority="152">
      <formula>INDIRECT(ADDRESS(ROW(),COLUMN()))=TRUNC(INDIRECT(ADDRESS(ROW(),COLUMN())))</formula>
    </cfRule>
  </conditionalFormatting>
  <conditionalFormatting sqref="AU38">
    <cfRule type="expression" dxfId="2252" priority="151">
      <formula>INDIRECT(ADDRESS(ROW(),COLUMN()))=TRUNC(INDIRECT(ADDRESS(ROW(),COLUMN())))</formula>
    </cfRule>
  </conditionalFormatting>
  <conditionalFormatting sqref="AV39:AW39">
    <cfRule type="expression" dxfId="2251" priority="150">
      <formula>INDIRECT(ADDRESS(ROW(),COLUMN()))=TRUNC(INDIRECT(ADDRESS(ROW(),COLUMN())))</formula>
    </cfRule>
  </conditionalFormatting>
  <conditionalFormatting sqref="AV38:AW38">
    <cfRule type="expression" dxfId="2250" priority="149">
      <formula>INDIRECT(ADDRESS(ROW(),COLUMN()))=TRUNC(INDIRECT(ADDRESS(ROW(),COLUMN())))</formula>
    </cfRule>
  </conditionalFormatting>
  <conditionalFormatting sqref="S42">
    <cfRule type="expression" dxfId="2249" priority="148">
      <formula>INDIRECT(ADDRESS(ROW(),COLUMN()))=TRUNC(INDIRECT(ADDRESS(ROW(),COLUMN())))</formula>
    </cfRule>
  </conditionalFormatting>
  <conditionalFormatting sqref="S41">
    <cfRule type="expression" dxfId="2248" priority="147">
      <formula>INDIRECT(ADDRESS(ROW(),COLUMN()))=TRUNC(INDIRECT(ADDRESS(ROW(),COLUMN())))</formula>
    </cfRule>
  </conditionalFormatting>
  <conditionalFormatting sqref="T42:Y42">
    <cfRule type="expression" dxfId="2247" priority="146">
      <formula>INDIRECT(ADDRESS(ROW(),COLUMN()))=TRUNC(INDIRECT(ADDRESS(ROW(),COLUMN())))</formula>
    </cfRule>
  </conditionalFormatting>
  <conditionalFormatting sqref="T41:Y41">
    <cfRule type="expression" dxfId="2246" priority="145">
      <formula>INDIRECT(ADDRESS(ROW(),COLUMN()))=TRUNC(INDIRECT(ADDRESS(ROW(),COLUMN())))</formula>
    </cfRule>
  </conditionalFormatting>
  <conditionalFormatting sqref="AX41:BA42">
    <cfRule type="expression" dxfId="2245" priority="144">
      <formula>INDIRECT(ADDRESS(ROW(),COLUMN()))=TRUNC(INDIRECT(ADDRESS(ROW(),COLUMN())))</formula>
    </cfRule>
  </conditionalFormatting>
  <conditionalFormatting sqref="Z42">
    <cfRule type="expression" dxfId="2244" priority="143">
      <formula>INDIRECT(ADDRESS(ROW(),COLUMN()))=TRUNC(INDIRECT(ADDRESS(ROW(),COLUMN())))</formula>
    </cfRule>
  </conditionalFormatting>
  <conditionalFormatting sqref="Z41">
    <cfRule type="expression" dxfId="2243" priority="142">
      <formula>INDIRECT(ADDRESS(ROW(),COLUMN()))=TRUNC(INDIRECT(ADDRESS(ROW(),COLUMN())))</formula>
    </cfRule>
  </conditionalFormatting>
  <conditionalFormatting sqref="AA42:AF42">
    <cfRule type="expression" dxfId="2242" priority="141">
      <formula>INDIRECT(ADDRESS(ROW(),COLUMN()))=TRUNC(INDIRECT(ADDRESS(ROW(),COLUMN())))</formula>
    </cfRule>
  </conditionalFormatting>
  <conditionalFormatting sqref="AA41:AF41">
    <cfRule type="expression" dxfId="2241" priority="140">
      <formula>INDIRECT(ADDRESS(ROW(),COLUMN()))=TRUNC(INDIRECT(ADDRESS(ROW(),COLUMN())))</formula>
    </cfRule>
  </conditionalFormatting>
  <conditionalFormatting sqref="AG42">
    <cfRule type="expression" dxfId="2240" priority="139">
      <formula>INDIRECT(ADDRESS(ROW(),COLUMN()))=TRUNC(INDIRECT(ADDRESS(ROW(),COLUMN())))</formula>
    </cfRule>
  </conditionalFormatting>
  <conditionalFormatting sqref="AG41">
    <cfRule type="expression" dxfId="2239" priority="138">
      <formula>INDIRECT(ADDRESS(ROW(),COLUMN()))=TRUNC(INDIRECT(ADDRESS(ROW(),COLUMN())))</formula>
    </cfRule>
  </conditionalFormatting>
  <conditionalFormatting sqref="AH42:AM42">
    <cfRule type="expression" dxfId="2238" priority="137">
      <formula>INDIRECT(ADDRESS(ROW(),COLUMN()))=TRUNC(INDIRECT(ADDRESS(ROW(),COLUMN())))</formula>
    </cfRule>
  </conditionalFormatting>
  <conditionalFormatting sqref="AH41:AM41">
    <cfRule type="expression" dxfId="2237" priority="136">
      <formula>INDIRECT(ADDRESS(ROW(),COLUMN()))=TRUNC(INDIRECT(ADDRESS(ROW(),COLUMN())))</formula>
    </cfRule>
  </conditionalFormatting>
  <conditionalFormatting sqref="AN42">
    <cfRule type="expression" dxfId="2236" priority="135">
      <formula>INDIRECT(ADDRESS(ROW(),COLUMN()))=TRUNC(INDIRECT(ADDRESS(ROW(),COLUMN())))</formula>
    </cfRule>
  </conditionalFormatting>
  <conditionalFormatting sqref="AN41">
    <cfRule type="expression" dxfId="2235" priority="134">
      <formula>INDIRECT(ADDRESS(ROW(),COLUMN()))=TRUNC(INDIRECT(ADDRESS(ROW(),COLUMN())))</formula>
    </cfRule>
  </conditionalFormatting>
  <conditionalFormatting sqref="AO42:AT42">
    <cfRule type="expression" dxfId="2234" priority="133">
      <formula>INDIRECT(ADDRESS(ROW(),COLUMN()))=TRUNC(INDIRECT(ADDRESS(ROW(),COLUMN())))</formula>
    </cfRule>
  </conditionalFormatting>
  <conditionalFormatting sqref="AO41:AT41">
    <cfRule type="expression" dxfId="2233" priority="132">
      <formula>INDIRECT(ADDRESS(ROW(),COLUMN()))=TRUNC(INDIRECT(ADDRESS(ROW(),COLUMN())))</formula>
    </cfRule>
  </conditionalFormatting>
  <conditionalFormatting sqref="AU42">
    <cfRule type="expression" dxfId="2232" priority="131">
      <formula>INDIRECT(ADDRESS(ROW(),COLUMN()))=TRUNC(INDIRECT(ADDRESS(ROW(),COLUMN())))</formula>
    </cfRule>
  </conditionalFormatting>
  <conditionalFormatting sqref="AU41">
    <cfRule type="expression" dxfId="2231" priority="130">
      <formula>INDIRECT(ADDRESS(ROW(),COLUMN()))=TRUNC(INDIRECT(ADDRESS(ROW(),COLUMN())))</formula>
    </cfRule>
  </conditionalFormatting>
  <conditionalFormatting sqref="AV42:AW42">
    <cfRule type="expression" dxfId="2230" priority="129">
      <formula>INDIRECT(ADDRESS(ROW(),COLUMN()))=TRUNC(INDIRECT(ADDRESS(ROW(),COLUMN())))</formula>
    </cfRule>
  </conditionalFormatting>
  <conditionalFormatting sqref="AV41:AW41">
    <cfRule type="expression" dxfId="2229" priority="128">
      <formula>INDIRECT(ADDRESS(ROW(),COLUMN()))=TRUNC(INDIRECT(ADDRESS(ROW(),COLUMN())))</formula>
    </cfRule>
  </conditionalFormatting>
  <conditionalFormatting sqref="S45">
    <cfRule type="expression" dxfId="2228" priority="127">
      <formula>INDIRECT(ADDRESS(ROW(),COLUMN()))=TRUNC(INDIRECT(ADDRESS(ROW(),COLUMN())))</formula>
    </cfRule>
  </conditionalFormatting>
  <conditionalFormatting sqref="S44">
    <cfRule type="expression" dxfId="2227" priority="126">
      <formula>INDIRECT(ADDRESS(ROW(),COLUMN()))=TRUNC(INDIRECT(ADDRESS(ROW(),COLUMN())))</formula>
    </cfRule>
  </conditionalFormatting>
  <conditionalFormatting sqref="T45:Y45">
    <cfRule type="expression" dxfId="2226" priority="125">
      <formula>INDIRECT(ADDRESS(ROW(),COLUMN()))=TRUNC(INDIRECT(ADDRESS(ROW(),COLUMN())))</formula>
    </cfRule>
  </conditionalFormatting>
  <conditionalFormatting sqref="T44:Y44">
    <cfRule type="expression" dxfId="2225" priority="124">
      <formula>INDIRECT(ADDRESS(ROW(),COLUMN()))=TRUNC(INDIRECT(ADDRESS(ROW(),COLUMN())))</formula>
    </cfRule>
  </conditionalFormatting>
  <conditionalFormatting sqref="AX44:BA45">
    <cfRule type="expression" dxfId="2224" priority="123">
      <formula>INDIRECT(ADDRESS(ROW(),COLUMN()))=TRUNC(INDIRECT(ADDRESS(ROW(),COLUMN())))</formula>
    </cfRule>
  </conditionalFormatting>
  <conditionalFormatting sqref="Z45">
    <cfRule type="expression" dxfId="2223" priority="122">
      <formula>INDIRECT(ADDRESS(ROW(),COLUMN()))=TRUNC(INDIRECT(ADDRESS(ROW(),COLUMN())))</formula>
    </cfRule>
  </conditionalFormatting>
  <conditionalFormatting sqref="Z44">
    <cfRule type="expression" dxfId="2222" priority="121">
      <formula>INDIRECT(ADDRESS(ROW(),COLUMN()))=TRUNC(INDIRECT(ADDRESS(ROW(),COLUMN())))</formula>
    </cfRule>
  </conditionalFormatting>
  <conditionalFormatting sqref="AA45:AF45">
    <cfRule type="expression" dxfId="2221" priority="120">
      <formula>INDIRECT(ADDRESS(ROW(),COLUMN()))=TRUNC(INDIRECT(ADDRESS(ROW(),COLUMN())))</formula>
    </cfRule>
  </conditionalFormatting>
  <conditionalFormatting sqref="AA44:AF44">
    <cfRule type="expression" dxfId="2220" priority="119">
      <formula>INDIRECT(ADDRESS(ROW(),COLUMN()))=TRUNC(INDIRECT(ADDRESS(ROW(),COLUMN())))</formula>
    </cfRule>
  </conditionalFormatting>
  <conditionalFormatting sqref="AG45">
    <cfRule type="expression" dxfId="2219" priority="118">
      <formula>INDIRECT(ADDRESS(ROW(),COLUMN()))=TRUNC(INDIRECT(ADDRESS(ROW(),COLUMN())))</formula>
    </cfRule>
  </conditionalFormatting>
  <conditionalFormatting sqref="AG44">
    <cfRule type="expression" dxfId="2218" priority="117">
      <formula>INDIRECT(ADDRESS(ROW(),COLUMN()))=TRUNC(INDIRECT(ADDRESS(ROW(),COLUMN())))</formula>
    </cfRule>
  </conditionalFormatting>
  <conditionalFormatting sqref="AH45:AM45">
    <cfRule type="expression" dxfId="2217" priority="116">
      <formula>INDIRECT(ADDRESS(ROW(),COLUMN()))=TRUNC(INDIRECT(ADDRESS(ROW(),COLUMN())))</formula>
    </cfRule>
  </conditionalFormatting>
  <conditionalFormatting sqref="AH44:AM44">
    <cfRule type="expression" dxfId="2216" priority="115">
      <formula>INDIRECT(ADDRESS(ROW(),COLUMN()))=TRUNC(INDIRECT(ADDRESS(ROW(),COLUMN())))</formula>
    </cfRule>
  </conditionalFormatting>
  <conditionalFormatting sqref="AN45">
    <cfRule type="expression" dxfId="2215" priority="114">
      <formula>INDIRECT(ADDRESS(ROW(),COLUMN()))=TRUNC(INDIRECT(ADDRESS(ROW(),COLUMN())))</formula>
    </cfRule>
  </conditionalFormatting>
  <conditionalFormatting sqref="AN44">
    <cfRule type="expression" dxfId="2214" priority="113">
      <formula>INDIRECT(ADDRESS(ROW(),COLUMN()))=TRUNC(INDIRECT(ADDRESS(ROW(),COLUMN())))</formula>
    </cfRule>
  </conditionalFormatting>
  <conditionalFormatting sqref="AO45:AT45">
    <cfRule type="expression" dxfId="2213" priority="112">
      <formula>INDIRECT(ADDRESS(ROW(),COLUMN()))=TRUNC(INDIRECT(ADDRESS(ROW(),COLUMN())))</formula>
    </cfRule>
  </conditionalFormatting>
  <conditionalFormatting sqref="AO44:AT44">
    <cfRule type="expression" dxfId="2212" priority="111">
      <formula>INDIRECT(ADDRESS(ROW(),COLUMN()))=TRUNC(INDIRECT(ADDRESS(ROW(),COLUMN())))</formula>
    </cfRule>
  </conditionalFormatting>
  <conditionalFormatting sqref="AU45">
    <cfRule type="expression" dxfId="2211" priority="110">
      <formula>INDIRECT(ADDRESS(ROW(),COLUMN()))=TRUNC(INDIRECT(ADDRESS(ROW(),COLUMN())))</formula>
    </cfRule>
  </conditionalFormatting>
  <conditionalFormatting sqref="AU44">
    <cfRule type="expression" dxfId="2210" priority="109">
      <formula>INDIRECT(ADDRESS(ROW(),COLUMN()))=TRUNC(INDIRECT(ADDRESS(ROW(),COLUMN())))</formula>
    </cfRule>
  </conditionalFormatting>
  <conditionalFormatting sqref="AV45:AW45">
    <cfRule type="expression" dxfId="2209" priority="108">
      <formula>INDIRECT(ADDRESS(ROW(),COLUMN()))=TRUNC(INDIRECT(ADDRESS(ROW(),COLUMN())))</formula>
    </cfRule>
  </conditionalFormatting>
  <conditionalFormatting sqref="AV44:AW44">
    <cfRule type="expression" dxfId="2208" priority="107">
      <formula>INDIRECT(ADDRESS(ROW(),COLUMN()))=TRUNC(INDIRECT(ADDRESS(ROW(),COLUMN())))</formula>
    </cfRule>
  </conditionalFormatting>
  <conditionalFormatting sqref="S48">
    <cfRule type="expression" dxfId="2207" priority="106">
      <formula>INDIRECT(ADDRESS(ROW(),COLUMN()))=TRUNC(INDIRECT(ADDRESS(ROW(),COLUMN())))</formula>
    </cfRule>
  </conditionalFormatting>
  <conditionalFormatting sqref="S47">
    <cfRule type="expression" dxfId="2206" priority="105">
      <formula>INDIRECT(ADDRESS(ROW(),COLUMN()))=TRUNC(INDIRECT(ADDRESS(ROW(),COLUMN())))</formula>
    </cfRule>
  </conditionalFormatting>
  <conditionalFormatting sqref="T48:Y48">
    <cfRule type="expression" dxfId="2205" priority="104">
      <formula>INDIRECT(ADDRESS(ROW(),COLUMN()))=TRUNC(INDIRECT(ADDRESS(ROW(),COLUMN())))</formula>
    </cfRule>
  </conditionalFormatting>
  <conditionalFormatting sqref="T47:Y47">
    <cfRule type="expression" dxfId="2204" priority="103">
      <formula>INDIRECT(ADDRESS(ROW(),COLUMN()))=TRUNC(INDIRECT(ADDRESS(ROW(),COLUMN())))</formula>
    </cfRule>
  </conditionalFormatting>
  <conditionalFormatting sqref="AX47:BA48">
    <cfRule type="expression" dxfId="2203" priority="102">
      <formula>INDIRECT(ADDRESS(ROW(),COLUMN()))=TRUNC(INDIRECT(ADDRESS(ROW(),COLUMN())))</formula>
    </cfRule>
  </conditionalFormatting>
  <conditionalFormatting sqref="Z48">
    <cfRule type="expression" dxfId="2202" priority="101">
      <formula>INDIRECT(ADDRESS(ROW(),COLUMN()))=TRUNC(INDIRECT(ADDRESS(ROW(),COLUMN())))</formula>
    </cfRule>
  </conditionalFormatting>
  <conditionalFormatting sqref="Z47">
    <cfRule type="expression" dxfId="2201" priority="100">
      <formula>INDIRECT(ADDRESS(ROW(),COLUMN()))=TRUNC(INDIRECT(ADDRESS(ROW(),COLUMN())))</formula>
    </cfRule>
  </conditionalFormatting>
  <conditionalFormatting sqref="AA48:AF48">
    <cfRule type="expression" dxfId="2200" priority="99">
      <formula>INDIRECT(ADDRESS(ROW(),COLUMN()))=TRUNC(INDIRECT(ADDRESS(ROW(),COLUMN())))</formula>
    </cfRule>
  </conditionalFormatting>
  <conditionalFormatting sqref="AA47:AF47">
    <cfRule type="expression" dxfId="2199" priority="98">
      <formula>INDIRECT(ADDRESS(ROW(),COLUMN()))=TRUNC(INDIRECT(ADDRESS(ROW(),COLUMN())))</formula>
    </cfRule>
  </conditionalFormatting>
  <conditionalFormatting sqref="AG48">
    <cfRule type="expression" dxfId="2198" priority="97">
      <formula>INDIRECT(ADDRESS(ROW(),COLUMN()))=TRUNC(INDIRECT(ADDRESS(ROW(),COLUMN())))</formula>
    </cfRule>
  </conditionalFormatting>
  <conditionalFormatting sqref="AG47">
    <cfRule type="expression" dxfId="2197" priority="96">
      <formula>INDIRECT(ADDRESS(ROW(),COLUMN()))=TRUNC(INDIRECT(ADDRESS(ROW(),COLUMN())))</formula>
    </cfRule>
  </conditionalFormatting>
  <conditionalFormatting sqref="AH48:AM48">
    <cfRule type="expression" dxfId="2196" priority="95">
      <formula>INDIRECT(ADDRESS(ROW(),COLUMN()))=TRUNC(INDIRECT(ADDRESS(ROW(),COLUMN())))</formula>
    </cfRule>
  </conditionalFormatting>
  <conditionalFormatting sqref="AH47:AM47">
    <cfRule type="expression" dxfId="2195" priority="94">
      <formula>INDIRECT(ADDRESS(ROW(),COLUMN()))=TRUNC(INDIRECT(ADDRESS(ROW(),COLUMN())))</formula>
    </cfRule>
  </conditionalFormatting>
  <conditionalFormatting sqref="AN48">
    <cfRule type="expression" dxfId="2194" priority="93">
      <formula>INDIRECT(ADDRESS(ROW(),COLUMN()))=TRUNC(INDIRECT(ADDRESS(ROW(),COLUMN())))</formula>
    </cfRule>
  </conditionalFormatting>
  <conditionalFormatting sqref="AN47">
    <cfRule type="expression" dxfId="2193" priority="92">
      <formula>INDIRECT(ADDRESS(ROW(),COLUMN()))=TRUNC(INDIRECT(ADDRESS(ROW(),COLUMN())))</formula>
    </cfRule>
  </conditionalFormatting>
  <conditionalFormatting sqref="AO48:AT48">
    <cfRule type="expression" dxfId="2192" priority="91">
      <formula>INDIRECT(ADDRESS(ROW(),COLUMN()))=TRUNC(INDIRECT(ADDRESS(ROW(),COLUMN())))</formula>
    </cfRule>
  </conditionalFormatting>
  <conditionalFormatting sqref="AO47:AT47">
    <cfRule type="expression" dxfId="2191" priority="90">
      <formula>INDIRECT(ADDRESS(ROW(),COLUMN()))=TRUNC(INDIRECT(ADDRESS(ROW(),COLUMN())))</formula>
    </cfRule>
  </conditionalFormatting>
  <conditionalFormatting sqref="AU48">
    <cfRule type="expression" dxfId="2190" priority="89">
      <formula>INDIRECT(ADDRESS(ROW(),COLUMN()))=TRUNC(INDIRECT(ADDRESS(ROW(),COLUMN())))</formula>
    </cfRule>
  </conditionalFormatting>
  <conditionalFormatting sqref="AU47">
    <cfRule type="expression" dxfId="2189" priority="88">
      <formula>INDIRECT(ADDRESS(ROW(),COLUMN()))=TRUNC(INDIRECT(ADDRESS(ROW(),COLUMN())))</formula>
    </cfRule>
  </conditionalFormatting>
  <conditionalFormatting sqref="AV48:AW48">
    <cfRule type="expression" dxfId="2188" priority="87">
      <formula>INDIRECT(ADDRESS(ROW(),COLUMN()))=TRUNC(INDIRECT(ADDRESS(ROW(),COLUMN())))</formula>
    </cfRule>
  </conditionalFormatting>
  <conditionalFormatting sqref="AV47:AW47">
    <cfRule type="expression" dxfId="2187" priority="86">
      <formula>INDIRECT(ADDRESS(ROW(),COLUMN()))=TRUNC(INDIRECT(ADDRESS(ROW(),COLUMN())))</formula>
    </cfRule>
  </conditionalFormatting>
  <conditionalFormatting sqref="S51">
    <cfRule type="expression" dxfId="2186" priority="85">
      <formula>INDIRECT(ADDRESS(ROW(),COLUMN()))=TRUNC(INDIRECT(ADDRESS(ROW(),COLUMN())))</formula>
    </cfRule>
  </conditionalFormatting>
  <conditionalFormatting sqref="S50">
    <cfRule type="expression" dxfId="2185" priority="84">
      <formula>INDIRECT(ADDRESS(ROW(),COLUMN()))=TRUNC(INDIRECT(ADDRESS(ROW(),COLUMN())))</formula>
    </cfRule>
  </conditionalFormatting>
  <conditionalFormatting sqref="T51:Y51">
    <cfRule type="expression" dxfId="2184" priority="83">
      <formula>INDIRECT(ADDRESS(ROW(),COLUMN()))=TRUNC(INDIRECT(ADDRESS(ROW(),COLUMN())))</formula>
    </cfRule>
  </conditionalFormatting>
  <conditionalFormatting sqref="T50:Y50">
    <cfRule type="expression" dxfId="2183" priority="82">
      <formula>INDIRECT(ADDRESS(ROW(),COLUMN()))=TRUNC(INDIRECT(ADDRESS(ROW(),COLUMN())))</formula>
    </cfRule>
  </conditionalFormatting>
  <conditionalFormatting sqref="AX50:BA51">
    <cfRule type="expression" dxfId="2182" priority="81">
      <formula>INDIRECT(ADDRESS(ROW(),COLUMN()))=TRUNC(INDIRECT(ADDRESS(ROW(),COLUMN())))</formula>
    </cfRule>
  </conditionalFormatting>
  <conditionalFormatting sqref="Z51">
    <cfRule type="expression" dxfId="2181" priority="80">
      <formula>INDIRECT(ADDRESS(ROW(),COLUMN()))=TRUNC(INDIRECT(ADDRESS(ROW(),COLUMN())))</formula>
    </cfRule>
  </conditionalFormatting>
  <conditionalFormatting sqref="Z50">
    <cfRule type="expression" dxfId="2180" priority="79">
      <formula>INDIRECT(ADDRESS(ROW(),COLUMN()))=TRUNC(INDIRECT(ADDRESS(ROW(),COLUMN())))</formula>
    </cfRule>
  </conditionalFormatting>
  <conditionalFormatting sqref="AA51:AF51">
    <cfRule type="expression" dxfId="2179" priority="78">
      <formula>INDIRECT(ADDRESS(ROW(),COLUMN()))=TRUNC(INDIRECT(ADDRESS(ROW(),COLUMN())))</formula>
    </cfRule>
  </conditionalFormatting>
  <conditionalFormatting sqref="AA50:AF50">
    <cfRule type="expression" dxfId="2178" priority="77">
      <formula>INDIRECT(ADDRESS(ROW(),COLUMN()))=TRUNC(INDIRECT(ADDRESS(ROW(),COLUMN())))</formula>
    </cfRule>
  </conditionalFormatting>
  <conditionalFormatting sqref="AG51">
    <cfRule type="expression" dxfId="2177" priority="76">
      <formula>INDIRECT(ADDRESS(ROW(),COLUMN()))=TRUNC(INDIRECT(ADDRESS(ROW(),COLUMN())))</formula>
    </cfRule>
  </conditionalFormatting>
  <conditionalFormatting sqref="AG50">
    <cfRule type="expression" dxfId="2176" priority="75">
      <formula>INDIRECT(ADDRESS(ROW(),COLUMN()))=TRUNC(INDIRECT(ADDRESS(ROW(),COLUMN())))</formula>
    </cfRule>
  </conditionalFormatting>
  <conditionalFormatting sqref="AH51:AM51">
    <cfRule type="expression" dxfId="2175" priority="74">
      <formula>INDIRECT(ADDRESS(ROW(),COLUMN()))=TRUNC(INDIRECT(ADDRESS(ROW(),COLUMN())))</formula>
    </cfRule>
  </conditionalFormatting>
  <conditionalFormatting sqref="AH50:AM50">
    <cfRule type="expression" dxfId="2174" priority="73">
      <formula>INDIRECT(ADDRESS(ROW(),COLUMN()))=TRUNC(INDIRECT(ADDRESS(ROW(),COLUMN())))</formula>
    </cfRule>
  </conditionalFormatting>
  <conditionalFormatting sqref="AN51">
    <cfRule type="expression" dxfId="2173" priority="72">
      <formula>INDIRECT(ADDRESS(ROW(),COLUMN()))=TRUNC(INDIRECT(ADDRESS(ROW(),COLUMN())))</formula>
    </cfRule>
  </conditionalFormatting>
  <conditionalFormatting sqref="AN50">
    <cfRule type="expression" dxfId="2172" priority="71">
      <formula>INDIRECT(ADDRESS(ROW(),COLUMN()))=TRUNC(INDIRECT(ADDRESS(ROW(),COLUMN())))</formula>
    </cfRule>
  </conditionalFormatting>
  <conditionalFormatting sqref="AO51:AT51">
    <cfRule type="expression" dxfId="2171" priority="70">
      <formula>INDIRECT(ADDRESS(ROW(),COLUMN()))=TRUNC(INDIRECT(ADDRESS(ROW(),COLUMN())))</formula>
    </cfRule>
  </conditionalFormatting>
  <conditionalFormatting sqref="AO50:AT50">
    <cfRule type="expression" dxfId="2170" priority="69">
      <formula>INDIRECT(ADDRESS(ROW(),COLUMN()))=TRUNC(INDIRECT(ADDRESS(ROW(),COLUMN())))</formula>
    </cfRule>
  </conditionalFormatting>
  <conditionalFormatting sqref="AU51">
    <cfRule type="expression" dxfId="2169" priority="68">
      <formula>INDIRECT(ADDRESS(ROW(),COLUMN()))=TRUNC(INDIRECT(ADDRESS(ROW(),COLUMN())))</formula>
    </cfRule>
  </conditionalFormatting>
  <conditionalFormatting sqref="AU50">
    <cfRule type="expression" dxfId="2168" priority="67">
      <formula>INDIRECT(ADDRESS(ROW(),COLUMN()))=TRUNC(INDIRECT(ADDRESS(ROW(),COLUMN())))</formula>
    </cfRule>
  </conditionalFormatting>
  <conditionalFormatting sqref="AV51:AW51">
    <cfRule type="expression" dxfId="2167" priority="66">
      <formula>INDIRECT(ADDRESS(ROW(),COLUMN()))=TRUNC(INDIRECT(ADDRESS(ROW(),COLUMN())))</formula>
    </cfRule>
  </conditionalFormatting>
  <conditionalFormatting sqref="AV50:AW50">
    <cfRule type="expression" dxfId="2166" priority="65">
      <formula>INDIRECT(ADDRESS(ROW(),COLUMN()))=TRUNC(INDIRECT(ADDRESS(ROW(),COLUMN())))</formula>
    </cfRule>
  </conditionalFormatting>
  <conditionalFormatting sqref="S54">
    <cfRule type="expression" dxfId="2165" priority="64">
      <formula>INDIRECT(ADDRESS(ROW(),COLUMN()))=TRUNC(INDIRECT(ADDRESS(ROW(),COLUMN())))</formula>
    </cfRule>
  </conditionalFormatting>
  <conditionalFormatting sqref="S53">
    <cfRule type="expression" dxfId="2164" priority="63">
      <formula>INDIRECT(ADDRESS(ROW(),COLUMN()))=TRUNC(INDIRECT(ADDRESS(ROW(),COLUMN())))</formula>
    </cfRule>
  </conditionalFormatting>
  <conditionalFormatting sqref="T54:Y54">
    <cfRule type="expression" dxfId="2163" priority="62">
      <formula>INDIRECT(ADDRESS(ROW(),COLUMN()))=TRUNC(INDIRECT(ADDRESS(ROW(),COLUMN())))</formula>
    </cfRule>
  </conditionalFormatting>
  <conditionalFormatting sqref="T53:Y53">
    <cfRule type="expression" dxfId="2162" priority="61">
      <formula>INDIRECT(ADDRESS(ROW(),COLUMN()))=TRUNC(INDIRECT(ADDRESS(ROW(),COLUMN())))</formula>
    </cfRule>
  </conditionalFormatting>
  <conditionalFormatting sqref="AX53:BA54">
    <cfRule type="expression" dxfId="2161" priority="60">
      <formula>INDIRECT(ADDRESS(ROW(),COLUMN()))=TRUNC(INDIRECT(ADDRESS(ROW(),COLUMN())))</formula>
    </cfRule>
  </conditionalFormatting>
  <conditionalFormatting sqref="Z54">
    <cfRule type="expression" dxfId="2160" priority="59">
      <formula>INDIRECT(ADDRESS(ROW(),COLUMN()))=TRUNC(INDIRECT(ADDRESS(ROW(),COLUMN())))</formula>
    </cfRule>
  </conditionalFormatting>
  <conditionalFormatting sqref="Z53">
    <cfRule type="expression" dxfId="2159" priority="58">
      <formula>INDIRECT(ADDRESS(ROW(),COLUMN()))=TRUNC(INDIRECT(ADDRESS(ROW(),COLUMN())))</formula>
    </cfRule>
  </conditionalFormatting>
  <conditionalFormatting sqref="AA54:AF54">
    <cfRule type="expression" dxfId="2158" priority="57">
      <formula>INDIRECT(ADDRESS(ROW(),COLUMN()))=TRUNC(INDIRECT(ADDRESS(ROW(),COLUMN())))</formula>
    </cfRule>
  </conditionalFormatting>
  <conditionalFormatting sqref="AA53:AF53">
    <cfRule type="expression" dxfId="2157" priority="56">
      <formula>INDIRECT(ADDRESS(ROW(),COLUMN()))=TRUNC(INDIRECT(ADDRESS(ROW(),COLUMN())))</formula>
    </cfRule>
  </conditionalFormatting>
  <conditionalFormatting sqref="AG54">
    <cfRule type="expression" dxfId="2156" priority="55">
      <formula>INDIRECT(ADDRESS(ROW(),COLUMN()))=TRUNC(INDIRECT(ADDRESS(ROW(),COLUMN())))</formula>
    </cfRule>
  </conditionalFormatting>
  <conditionalFormatting sqref="AG53">
    <cfRule type="expression" dxfId="2155" priority="54">
      <formula>INDIRECT(ADDRESS(ROW(),COLUMN()))=TRUNC(INDIRECT(ADDRESS(ROW(),COLUMN())))</formula>
    </cfRule>
  </conditionalFormatting>
  <conditionalFormatting sqref="AH54:AM54">
    <cfRule type="expression" dxfId="2154" priority="53">
      <formula>INDIRECT(ADDRESS(ROW(),COLUMN()))=TRUNC(INDIRECT(ADDRESS(ROW(),COLUMN())))</formula>
    </cfRule>
  </conditionalFormatting>
  <conditionalFormatting sqref="AH53:AM53">
    <cfRule type="expression" dxfId="2153" priority="52">
      <formula>INDIRECT(ADDRESS(ROW(),COLUMN()))=TRUNC(INDIRECT(ADDRESS(ROW(),COLUMN())))</formula>
    </cfRule>
  </conditionalFormatting>
  <conditionalFormatting sqref="AN54">
    <cfRule type="expression" dxfId="2152" priority="51">
      <formula>INDIRECT(ADDRESS(ROW(),COLUMN()))=TRUNC(INDIRECT(ADDRESS(ROW(),COLUMN())))</formula>
    </cfRule>
  </conditionalFormatting>
  <conditionalFormatting sqref="AN53">
    <cfRule type="expression" dxfId="2151" priority="50">
      <formula>INDIRECT(ADDRESS(ROW(),COLUMN()))=TRUNC(INDIRECT(ADDRESS(ROW(),COLUMN())))</formula>
    </cfRule>
  </conditionalFormatting>
  <conditionalFormatting sqref="AO54:AT54">
    <cfRule type="expression" dxfId="2150" priority="49">
      <formula>INDIRECT(ADDRESS(ROW(),COLUMN()))=TRUNC(INDIRECT(ADDRESS(ROW(),COLUMN())))</formula>
    </cfRule>
  </conditionalFormatting>
  <conditionalFormatting sqref="AO53:AT53">
    <cfRule type="expression" dxfId="2149" priority="48">
      <formula>INDIRECT(ADDRESS(ROW(),COLUMN()))=TRUNC(INDIRECT(ADDRESS(ROW(),COLUMN())))</formula>
    </cfRule>
  </conditionalFormatting>
  <conditionalFormatting sqref="AU54">
    <cfRule type="expression" dxfId="2148" priority="47">
      <formula>INDIRECT(ADDRESS(ROW(),COLUMN()))=TRUNC(INDIRECT(ADDRESS(ROW(),COLUMN())))</formula>
    </cfRule>
  </conditionalFormatting>
  <conditionalFormatting sqref="AU53">
    <cfRule type="expression" dxfId="2147" priority="46">
      <formula>INDIRECT(ADDRESS(ROW(),COLUMN()))=TRUNC(INDIRECT(ADDRESS(ROW(),COLUMN())))</formula>
    </cfRule>
  </conditionalFormatting>
  <conditionalFormatting sqref="AV54:AW54">
    <cfRule type="expression" dxfId="2146" priority="45">
      <formula>INDIRECT(ADDRESS(ROW(),COLUMN()))=TRUNC(INDIRECT(ADDRESS(ROW(),COLUMN())))</formula>
    </cfRule>
  </conditionalFormatting>
  <conditionalFormatting sqref="AV53:AW53">
    <cfRule type="expression" dxfId="2145" priority="44">
      <formula>INDIRECT(ADDRESS(ROW(),COLUMN()))=TRUNC(INDIRECT(ADDRESS(ROW(),COLUMN())))</formula>
    </cfRule>
  </conditionalFormatting>
  <conditionalFormatting sqref="S57">
    <cfRule type="expression" dxfId="2144" priority="43">
      <formula>INDIRECT(ADDRESS(ROW(),COLUMN()))=TRUNC(INDIRECT(ADDRESS(ROW(),COLUMN())))</formula>
    </cfRule>
  </conditionalFormatting>
  <conditionalFormatting sqref="S56">
    <cfRule type="expression" dxfId="2143" priority="42">
      <formula>INDIRECT(ADDRESS(ROW(),COLUMN()))=TRUNC(INDIRECT(ADDRESS(ROW(),COLUMN())))</formula>
    </cfRule>
  </conditionalFormatting>
  <conditionalFormatting sqref="T57:Y57">
    <cfRule type="expression" dxfId="2142" priority="41">
      <formula>INDIRECT(ADDRESS(ROW(),COLUMN()))=TRUNC(INDIRECT(ADDRESS(ROW(),COLUMN())))</formula>
    </cfRule>
  </conditionalFormatting>
  <conditionalFormatting sqref="T56:Y56">
    <cfRule type="expression" dxfId="2141" priority="40">
      <formula>INDIRECT(ADDRESS(ROW(),COLUMN()))=TRUNC(INDIRECT(ADDRESS(ROW(),COLUMN())))</formula>
    </cfRule>
  </conditionalFormatting>
  <conditionalFormatting sqref="AX56:BA57">
    <cfRule type="expression" dxfId="2140" priority="39">
      <formula>INDIRECT(ADDRESS(ROW(),COLUMN()))=TRUNC(INDIRECT(ADDRESS(ROW(),COLUMN())))</formula>
    </cfRule>
  </conditionalFormatting>
  <conditionalFormatting sqref="Z57">
    <cfRule type="expression" dxfId="2139" priority="38">
      <formula>INDIRECT(ADDRESS(ROW(),COLUMN()))=TRUNC(INDIRECT(ADDRESS(ROW(),COLUMN())))</formula>
    </cfRule>
  </conditionalFormatting>
  <conditionalFormatting sqref="Z56">
    <cfRule type="expression" dxfId="2138" priority="37">
      <formula>INDIRECT(ADDRESS(ROW(),COLUMN()))=TRUNC(INDIRECT(ADDRESS(ROW(),COLUMN())))</formula>
    </cfRule>
  </conditionalFormatting>
  <conditionalFormatting sqref="AA57:AF57">
    <cfRule type="expression" dxfId="2137" priority="36">
      <formula>INDIRECT(ADDRESS(ROW(),COLUMN()))=TRUNC(INDIRECT(ADDRESS(ROW(),COLUMN())))</formula>
    </cfRule>
  </conditionalFormatting>
  <conditionalFormatting sqref="AA56:AF56">
    <cfRule type="expression" dxfId="2136" priority="35">
      <formula>INDIRECT(ADDRESS(ROW(),COLUMN()))=TRUNC(INDIRECT(ADDRESS(ROW(),COLUMN())))</formula>
    </cfRule>
  </conditionalFormatting>
  <conditionalFormatting sqref="AG57">
    <cfRule type="expression" dxfId="2135" priority="34">
      <formula>INDIRECT(ADDRESS(ROW(),COLUMN()))=TRUNC(INDIRECT(ADDRESS(ROW(),COLUMN())))</formula>
    </cfRule>
  </conditionalFormatting>
  <conditionalFormatting sqref="AG56">
    <cfRule type="expression" dxfId="2134" priority="33">
      <formula>INDIRECT(ADDRESS(ROW(),COLUMN()))=TRUNC(INDIRECT(ADDRESS(ROW(),COLUMN())))</formula>
    </cfRule>
  </conditionalFormatting>
  <conditionalFormatting sqref="AH57:AM57">
    <cfRule type="expression" dxfId="2133" priority="32">
      <formula>INDIRECT(ADDRESS(ROW(),COLUMN()))=TRUNC(INDIRECT(ADDRESS(ROW(),COLUMN())))</formula>
    </cfRule>
  </conditionalFormatting>
  <conditionalFormatting sqref="AH56:AM56">
    <cfRule type="expression" dxfId="2132" priority="31">
      <formula>INDIRECT(ADDRESS(ROW(),COLUMN()))=TRUNC(INDIRECT(ADDRESS(ROW(),COLUMN())))</formula>
    </cfRule>
  </conditionalFormatting>
  <conditionalFormatting sqref="AN57">
    <cfRule type="expression" dxfId="2131" priority="30">
      <formula>INDIRECT(ADDRESS(ROW(),COLUMN()))=TRUNC(INDIRECT(ADDRESS(ROW(),COLUMN())))</formula>
    </cfRule>
  </conditionalFormatting>
  <conditionalFormatting sqref="AN56">
    <cfRule type="expression" dxfId="2130" priority="29">
      <formula>INDIRECT(ADDRESS(ROW(),COLUMN()))=TRUNC(INDIRECT(ADDRESS(ROW(),COLUMN())))</formula>
    </cfRule>
  </conditionalFormatting>
  <conditionalFormatting sqref="AO57:AT57">
    <cfRule type="expression" dxfId="2129" priority="28">
      <formula>INDIRECT(ADDRESS(ROW(),COLUMN()))=TRUNC(INDIRECT(ADDRESS(ROW(),COLUMN())))</formula>
    </cfRule>
  </conditionalFormatting>
  <conditionalFormatting sqref="AO56:AT56">
    <cfRule type="expression" dxfId="2128" priority="27">
      <formula>INDIRECT(ADDRESS(ROW(),COLUMN()))=TRUNC(INDIRECT(ADDRESS(ROW(),COLUMN())))</formula>
    </cfRule>
  </conditionalFormatting>
  <conditionalFormatting sqref="AU57">
    <cfRule type="expression" dxfId="2127" priority="26">
      <formula>INDIRECT(ADDRESS(ROW(),COLUMN()))=TRUNC(INDIRECT(ADDRESS(ROW(),COLUMN())))</formula>
    </cfRule>
  </conditionalFormatting>
  <conditionalFormatting sqref="AU56">
    <cfRule type="expression" dxfId="2126" priority="25">
      <formula>INDIRECT(ADDRESS(ROW(),COLUMN()))=TRUNC(INDIRECT(ADDRESS(ROW(),COLUMN())))</formula>
    </cfRule>
  </conditionalFormatting>
  <conditionalFormatting sqref="AV57:AW57">
    <cfRule type="expression" dxfId="2125" priority="24">
      <formula>INDIRECT(ADDRESS(ROW(),COLUMN()))=TRUNC(INDIRECT(ADDRESS(ROW(),COLUMN())))</formula>
    </cfRule>
  </conditionalFormatting>
  <conditionalFormatting sqref="AV56:AW56">
    <cfRule type="expression" dxfId="2124" priority="23">
      <formula>INDIRECT(ADDRESS(ROW(),COLUMN()))=TRUNC(INDIRECT(ADDRESS(ROW(),COLUMN())))</formula>
    </cfRule>
  </conditionalFormatting>
  <conditionalFormatting sqref="S60">
    <cfRule type="expression" dxfId="2123" priority="22">
      <formula>INDIRECT(ADDRESS(ROW(),COLUMN()))=TRUNC(INDIRECT(ADDRESS(ROW(),COLUMN())))</formula>
    </cfRule>
  </conditionalFormatting>
  <conditionalFormatting sqref="S59">
    <cfRule type="expression" dxfId="2122" priority="21">
      <formula>INDIRECT(ADDRESS(ROW(),COLUMN()))=TRUNC(INDIRECT(ADDRESS(ROW(),COLUMN())))</formula>
    </cfRule>
  </conditionalFormatting>
  <conditionalFormatting sqref="T60:Y60">
    <cfRule type="expression" dxfId="2121" priority="20">
      <formula>INDIRECT(ADDRESS(ROW(),COLUMN()))=TRUNC(INDIRECT(ADDRESS(ROW(),COLUMN())))</formula>
    </cfRule>
  </conditionalFormatting>
  <conditionalFormatting sqref="T59:Y59">
    <cfRule type="expression" dxfId="2120" priority="19">
      <formula>INDIRECT(ADDRESS(ROW(),COLUMN()))=TRUNC(INDIRECT(ADDRESS(ROW(),COLUMN())))</formula>
    </cfRule>
  </conditionalFormatting>
  <conditionalFormatting sqref="AX59:BA60">
    <cfRule type="expression" dxfId="2119" priority="18">
      <formula>INDIRECT(ADDRESS(ROW(),COLUMN()))=TRUNC(INDIRECT(ADDRESS(ROW(),COLUMN())))</formula>
    </cfRule>
  </conditionalFormatting>
  <conditionalFormatting sqref="Z60">
    <cfRule type="expression" dxfId="2118" priority="17">
      <formula>INDIRECT(ADDRESS(ROW(),COLUMN()))=TRUNC(INDIRECT(ADDRESS(ROW(),COLUMN())))</formula>
    </cfRule>
  </conditionalFormatting>
  <conditionalFormatting sqref="Z59">
    <cfRule type="expression" dxfId="2117" priority="16">
      <formula>INDIRECT(ADDRESS(ROW(),COLUMN()))=TRUNC(INDIRECT(ADDRESS(ROW(),COLUMN())))</formula>
    </cfRule>
  </conditionalFormatting>
  <conditionalFormatting sqref="AA60:AF60">
    <cfRule type="expression" dxfId="2116" priority="15">
      <formula>INDIRECT(ADDRESS(ROW(),COLUMN()))=TRUNC(INDIRECT(ADDRESS(ROW(),COLUMN())))</formula>
    </cfRule>
  </conditionalFormatting>
  <conditionalFormatting sqref="AA59:AF59">
    <cfRule type="expression" dxfId="2115" priority="14">
      <formula>INDIRECT(ADDRESS(ROW(),COLUMN()))=TRUNC(INDIRECT(ADDRESS(ROW(),COLUMN())))</formula>
    </cfRule>
  </conditionalFormatting>
  <conditionalFormatting sqref="AG60">
    <cfRule type="expression" dxfId="2114" priority="13">
      <formula>INDIRECT(ADDRESS(ROW(),COLUMN()))=TRUNC(INDIRECT(ADDRESS(ROW(),COLUMN())))</formula>
    </cfRule>
  </conditionalFormatting>
  <conditionalFormatting sqref="AG59">
    <cfRule type="expression" dxfId="2113" priority="12">
      <formula>INDIRECT(ADDRESS(ROW(),COLUMN()))=TRUNC(INDIRECT(ADDRESS(ROW(),COLUMN())))</formula>
    </cfRule>
  </conditionalFormatting>
  <conditionalFormatting sqref="AH60:AM60">
    <cfRule type="expression" dxfId="2112" priority="11">
      <formula>INDIRECT(ADDRESS(ROW(),COLUMN()))=TRUNC(INDIRECT(ADDRESS(ROW(),COLUMN())))</formula>
    </cfRule>
  </conditionalFormatting>
  <conditionalFormatting sqref="AH59:AM59">
    <cfRule type="expression" dxfId="2111" priority="10">
      <formula>INDIRECT(ADDRESS(ROW(),COLUMN()))=TRUNC(INDIRECT(ADDRESS(ROW(),COLUMN())))</formula>
    </cfRule>
  </conditionalFormatting>
  <conditionalFormatting sqref="AN60">
    <cfRule type="expression" dxfId="2110" priority="9">
      <formula>INDIRECT(ADDRESS(ROW(),COLUMN()))=TRUNC(INDIRECT(ADDRESS(ROW(),COLUMN())))</formula>
    </cfRule>
  </conditionalFormatting>
  <conditionalFormatting sqref="AN59">
    <cfRule type="expression" dxfId="2109" priority="8">
      <formula>INDIRECT(ADDRESS(ROW(),COLUMN()))=TRUNC(INDIRECT(ADDRESS(ROW(),COLUMN())))</formula>
    </cfRule>
  </conditionalFormatting>
  <conditionalFormatting sqref="AO60:AT60">
    <cfRule type="expression" dxfId="2108" priority="7">
      <formula>INDIRECT(ADDRESS(ROW(),COLUMN()))=TRUNC(INDIRECT(ADDRESS(ROW(),COLUMN())))</formula>
    </cfRule>
  </conditionalFormatting>
  <conditionalFormatting sqref="AO59:AT59">
    <cfRule type="expression" dxfId="2107" priority="6">
      <formula>INDIRECT(ADDRESS(ROW(),COLUMN()))=TRUNC(INDIRECT(ADDRESS(ROW(),COLUMN())))</formula>
    </cfRule>
  </conditionalFormatting>
  <conditionalFormatting sqref="AU60">
    <cfRule type="expression" dxfId="2106" priority="5">
      <formula>INDIRECT(ADDRESS(ROW(),COLUMN()))=TRUNC(INDIRECT(ADDRESS(ROW(),COLUMN())))</formula>
    </cfRule>
  </conditionalFormatting>
  <conditionalFormatting sqref="AU59">
    <cfRule type="expression" dxfId="2105" priority="4">
      <formula>INDIRECT(ADDRESS(ROW(),COLUMN()))=TRUNC(INDIRECT(ADDRESS(ROW(),COLUMN())))</formula>
    </cfRule>
  </conditionalFormatting>
  <conditionalFormatting sqref="AV60:AW60">
    <cfRule type="expression" dxfId="2104" priority="3">
      <formula>INDIRECT(ADDRESS(ROW(),COLUMN()))=TRUNC(INDIRECT(ADDRESS(ROW(),COLUMN())))</formula>
    </cfRule>
  </conditionalFormatting>
  <conditionalFormatting sqref="AV59:AW59">
    <cfRule type="expression" dxfId="2103" priority="2">
      <formula>INDIRECT(ADDRESS(ROW(),COLUMN()))=TRUNC(INDIRECT(ADDRESS(ROW(),COLUMN())))</formula>
    </cfRule>
  </conditionalFormatting>
  <conditionalFormatting sqref="S62:BA64">
    <cfRule type="expression" dxfId="2102" priority="1">
      <formula>INDIRECT(ADDRESS(ROW(),COLUMN()))=TRUNC(INDIRECT(ADDRESS(ROW(),COLUMN())))</formula>
    </cfRule>
  </conditionalFormatting>
  <dataValidations count="8">
    <dataValidation type="list" errorStyle="warning" allowBlank="1" showInputMessage="1" error="リストにない場合のみ、入力してください。" sqref="H22:K60" xr:uid="{00000000-0002-0000-0200-000000000000}">
      <formula1>INDIRECT(C22)</formula1>
    </dataValidation>
    <dataValidation type="list" allowBlank="1" showInputMessage="1" showErrorMessage="1" sqref="BB3:BE3" xr:uid="{00000000-0002-0000-0200-000001000000}">
      <formula1>"４週,暦月"</formula1>
    </dataValidation>
    <dataValidation type="list" allowBlank="1" showInputMessage="1" showErrorMessage="1" sqref="AC3" xr:uid="{00000000-0002-0000-0200-000002000000}">
      <formula1>#REF!</formula1>
    </dataValidation>
    <dataValidation type="list" allowBlank="1" showInputMessage="1" sqref="S58:AW58 S22:AW22 S25:AW25 S28:AW28 S31:AW31 S34:AW34 S37:AW37 S40:AW40 S43:AW43 S46:AW46 S49:AW49 S52:AW52 S55:AW55" xr:uid="{00000000-0002-0000-0200-000003000000}">
      <formula1>シフト記号表</formula1>
    </dataValidation>
    <dataValidation type="list" allowBlank="1" showInputMessage="1" showErrorMessage="1" sqref="BB4:BE4" xr:uid="{00000000-0002-0000-0200-000004000000}">
      <formula1>"予定,実績,予定・実績"</formula1>
    </dataValidation>
    <dataValidation type="list" allowBlank="1" showInputMessage="1" sqref="C22:E60" xr:uid="{00000000-0002-0000-0200-000005000000}">
      <formula1>職種</formula1>
    </dataValidation>
    <dataValidation type="list" allowBlank="1" showInputMessage="1" sqref="G22:G60" xr:uid="{00000000-0002-0000-0200-000006000000}">
      <formula1>"A, B, C, D"</formula1>
    </dataValidation>
    <dataValidation type="decimal" allowBlank="1" showInputMessage="1" showErrorMessage="1" error="入力可能範囲　32～40" sqref="AX6" xr:uid="{00000000-0002-0000-0200-000007000000}">
      <formula1>32</formula1>
      <formula2>40</formula2>
    </dataValidation>
  </dataValidations>
  <printOptions horizontalCentered="1"/>
  <pageMargins left="0.15748031496062992" right="0.15748031496062992" top="0.31496062992125984" bottom="0.35433070866141736"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8000000}">
          <x14:formula1>
            <xm:f>プルダウン・リスト!$C$4:$C$8</xm:f>
          </x14:formula1>
          <xm:sqref>AP1:BE1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U342"/>
  <sheetViews>
    <sheetView showGridLines="0" view="pageBreakPreview" zoomScaleNormal="70" zoomScaleSheetLayoutView="100" workbookViewId="0">
      <selection activeCell="AC2" sqref="AC2:AD2 BB8:BC8 BC14:BD14 AX17:AY21 AU19:AW19 S20:AW21 S23:BA24 F24 S26:BA27 F27 S29:BA30 F30 S32:BA33 F33 S35:BA36 F36 S38:BA39 F39 S41:BA42 F42 S44:BA45 F45 S47:BA48 F48 S50:BA51 F51 S53:BA54 F54 S56:BA57 F57 S59:BA60 F60 S62:BA63 F63 S65:BA66 F66 S68:BA69 F69 S71:BA72 F72 S74:BA75 F75 S77:BA78 F78 S80:BA81 F81 S83:BA84 F84 S86:BA87 F87 S89:BA90 F90 S92:BA93 F93 S95:BA96 F96 S98:BA99 F99 S101:BA102 F102 S104:BA105 F105 S107:BA108 F108 S110:BA111 F111 S113:BA114 F114 S116:BA117 F117 S119:BA120 F120 S122:BA123 F123 S125:BA126 F126 S128:BA129 F129 S131:BA132 F132 S134:BA135 F135 S137:BA138 F138 S140:BA141 F141 S143:BA144 F144 S146:BA147 F147 S149:BA150 F150 S152:BA153 F153 S155:BA156 F156 S158:BA159 F159 S161:BA162 F162 S164:BA165 F165 S167:BA168 F168 S170:BA171 F171 S173:BA174 F174 S176:BA177 F177 S179:BA180 F180 S182:BA183 F183 S185:BA186 F186 S188:BA189 F189 S191:BA192 F192 S194:BA195 F195 S197:BA198 F198 S200:BA201 F201 S203:BA204 F204 S206:BA207 F207 S209:BA210 F210 S212:BA213 F213 S215:BA216 F216 S218:BA219 F219 S221:BA222 F222 S224:BA225 F225 S227:BA228 F228 S230:BA231 F231 S233:BA234 F234 S236:BA237 F237 S239:BA240 F240 S242:BA243 F243 S245:BA246 F246 S248:BA249 F249 S251:BA252 F252 S254:BA255 F255 S257:BA258 F258 S260:BA261 F261 S263:BA264 F264 S266:BA267 F267 S269:BA270 F270 S272:BA273 F273 S275:BA276 F276 S278:BA279 F279 S281:BA282 F282 S284:BA285 F285 S287:BA288 F288 S290:BA291 F291 S293:BA294 F294 S296:BA297 F297 S299:BA300 F300 S302:BA303 F303 S305:BA306 F306 S308:BA309 F309 S311:BA312 F312 S314:BA315 F315 S317:BA318 F318 B25:B321 S320:BA321 F321 S323:BA325 S328:AW333"/>
    </sheetView>
  </sheetViews>
  <sheetFormatPr defaultColWidth="4.375" defaultRowHeight="20.25" customHeight="1" x14ac:dyDescent="0.4"/>
  <cols>
    <col min="1" max="1" width="1.625" style="10" customWidth="1"/>
    <col min="2" max="5" width="5.75" style="10" customWidth="1"/>
    <col min="6" max="6" width="16.5" style="10" hidden="1" customWidth="1"/>
    <col min="7" max="58" width="5.625" style="10" customWidth="1"/>
    <col min="59" max="16384" width="4.375" style="10"/>
  </cols>
  <sheetData>
    <row r="1" spans="2:64" s="12" customFormat="1" ht="20.25" customHeight="1" x14ac:dyDescent="0.4">
      <c r="C1" s="11" t="s">
        <v>217</v>
      </c>
      <c r="D1" s="11"/>
      <c r="E1" s="11"/>
      <c r="F1" s="11"/>
      <c r="G1" s="11"/>
      <c r="H1" s="5" t="s">
        <v>0</v>
      </c>
      <c r="J1" s="5"/>
      <c r="L1" s="11"/>
      <c r="M1" s="11"/>
      <c r="N1" s="11"/>
      <c r="O1" s="11"/>
      <c r="P1" s="11"/>
      <c r="Q1" s="11"/>
      <c r="R1" s="11"/>
      <c r="AM1" s="8"/>
      <c r="AN1" s="7"/>
      <c r="AO1" s="7" t="s">
        <v>68</v>
      </c>
      <c r="AP1" s="293" t="s">
        <v>176</v>
      </c>
      <c r="AQ1" s="294"/>
      <c r="AR1" s="294"/>
      <c r="AS1" s="294"/>
      <c r="AT1" s="294"/>
      <c r="AU1" s="294"/>
      <c r="AV1" s="294"/>
      <c r="AW1" s="294"/>
      <c r="AX1" s="294"/>
      <c r="AY1" s="294"/>
      <c r="AZ1" s="294"/>
      <c r="BA1" s="294"/>
      <c r="BB1" s="294"/>
      <c r="BC1" s="294"/>
      <c r="BD1" s="294"/>
      <c r="BE1" s="294"/>
      <c r="BF1" s="7" t="s">
        <v>21</v>
      </c>
    </row>
    <row r="2" spans="2:64" s="12" customFormat="1" ht="20.25" customHeight="1" x14ac:dyDescent="0.4">
      <c r="C2" s="11"/>
      <c r="D2" s="11"/>
      <c r="E2" s="11"/>
      <c r="F2" s="11"/>
      <c r="G2" s="11"/>
      <c r="J2" s="5"/>
      <c r="L2" s="11"/>
      <c r="M2" s="11"/>
      <c r="N2" s="11"/>
      <c r="O2" s="11"/>
      <c r="P2" s="11"/>
      <c r="Q2" s="11"/>
      <c r="R2" s="11"/>
      <c r="Y2" s="99" t="s">
        <v>64</v>
      </c>
      <c r="Z2" s="295">
        <v>6</v>
      </c>
      <c r="AA2" s="295"/>
      <c r="AB2" s="99" t="s">
        <v>65</v>
      </c>
      <c r="AC2" s="629">
        <f>IF(Z2=0,"",YEAR(DATE(2018+Z2,1,1)))</f>
        <v>2024</v>
      </c>
      <c r="AD2" s="629"/>
      <c r="AE2" s="100" t="s">
        <v>66</v>
      </c>
      <c r="AF2" s="100" t="s">
        <v>1</v>
      </c>
      <c r="AG2" s="295">
        <v>4</v>
      </c>
      <c r="AH2" s="295"/>
      <c r="AI2" s="100" t="s">
        <v>53</v>
      </c>
      <c r="AM2" s="8"/>
      <c r="AN2" s="7"/>
      <c r="AO2" s="7" t="s">
        <v>67</v>
      </c>
      <c r="AP2" s="295" t="s">
        <v>40</v>
      </c>
      <c r="AQ2" s="295"/>
      <c r="AR2" s="295"/>
      <c r="AS2" s="295"/>
      <c r="AT2" s="295"/>
      <c r="AU2" s="295"/>
      <c r="AV2" s="295"/>
      <c r="AW2" s="295"/>
      <c r="AX2" s="295"/>
      <c r="AY2" s="295"/>
      <c r="AZ2" s="295"/>
      <c r="BA2" s="295"/>
      <c r="BB2" s="295"/>
      <c r="BC2" s="295"/>
      <c r="BD2" s="295"/>
      <c r="BE2" s="295"/>
      <c r="BF2" s="7" t="s">
        <v>21</v>
      </c>
    </row>
    <row r="3" spans="2:64" s="6" customFormat="1" ht="20.25" customHeight="1" x14ac:dyDescent="0.4">
      <c r="B3" s="129"/>
      <c r="C3" s="129"/>
      <c r="D3" s="129"/>
      <c r="E3" s="129"/>
      <c r="F3" s="129"/>
      <c r="G3" s="124"/>
      <c r="H3" s="129"/>
      <c r="I3" s="129"/>
      <c r="J3" s="124"/>
      <c r="K3" s="129"/>
      <c r="L3" s="126"/>
      <c r="M3" s="126"/>
      <c r="N3" s="126"/>
      <c r="O3" s="126"/>
      <c r="P3" s="126"/>
      <c r="Q3" s="126"/>
      <c r="R3" s="126"/>
      <c r="S3" s="129"/>
      <c r="T3" s="129"/>
      <c r="U3" s="129"/>
      <c r="V3" s="129"/>
      <c r="W3" s="129"/>
      <c r="X3" s="129"/>
      <c r="Y3" s="129"/>
      <c r="Z3" s="130"/>
      <c r="AA3" s="130"/>
      <c r="AB3" s="131"/>
      <c r="AC3" s="132"/>
      <c r="AD3" s="131"/>
      <c r="AE3" s="129"/>
      <c r="AF3" s="129"/>
      <c r="AG3" s="129"/>
      <c r="AH3" s="129"/>
      <c r="AI3" s="129"/>
      <c r="AJ3" s="129"/>
      <c r="AK3" s="129"/>
      <c r="AL3" s="129"/>
      <c r="AM3" s="129"/>
      <c r="AN3" s="129"/>
      <c r="AO3" s="129"/>
      <c r="AP3" s="129"/>
      <c r="AQ3" s="129"/>
      <c r="AR3" s="129"/>
      <c r="AS3" s="129"/>
      <c r="AT3" s="129"/>
      <c r="BA3" s="51" t="s">
        <v>107</v>
      </c>
      <c r="BB3" s="297" t="s">
        <v>159</v>
      </c>
      <c r="BC3" s="298"/>
      <c r="BD3" s="298"/>
      <c r="BE3" s="299"/>
      <c r="BF3" s="7"/>
    </row>
    <row r="4" spans="2:64" s="6" customFormat="1" ht="18.75" x14ac:dyDescent="0.4">
      <c r="B4" s="129"/>
      <c r="C4" s="129"/>
      <c r="D4" s="129"/>
      <c r="E4" s="129"/>
      <c r="F4" s="129"/>
      <c r="G4" s="124"/>
      <c r="H4" s="129"/>
      <c r="I4" s="129"/>
      <c r="J4" s="124"/>
      <c r="K4" s="129"/>
      <c r="L4" s="126"/>
      <c r="M4" s="126"/>
      <c r="N4" s="126"/>
      <c r="O4" s="126"/>
      <c r="P4" s="126"/>
      <c r="Q4" s="126"/>
      <c r="R4" s="126"/>
      <c r="S4" s="129"/>
      <c r="T4" s="129"/>
      <c r="U4" s="129"/>
      <c r="V4" s="129"/>
      <c r="W4" s="129"/>
      <c r="X4" s="129"/>
      <c r="Y4" s="129"/>
      <c r="Z4" s="134"/>
      <c r="AA4" s="134"/>
      <c r="AB4" s="129"/>
      <c r="AC4" s="129"/>
      <c r="AD4" s="129"/>
      <c r="AE4" s="129"/>
      <c r="AF4" s="129"/>
      <c r="AG4" s="122"/>
      <c r="AH4" s="122"/>
      <c r="AI4" s="122"/>
      <c r="AJ4" s="122"/>
      <c r="AK4" s="122"/>
      <c r="AL4" s="122"/>
      <c r="AM4" s="122"/>
      <c r="AN4" s="122"/>
      <c r="AO4" s="122"/>
      <c r="AP4" s="122"/>
      <c r="AQ4" s="122"/>
      <c r="AR4" s="122"/>
      <c r="AS4" s="122"/>
      <c r="AT4" s="122"/>
      <c r="AU4" s="12"/>
      <c r="AV4" s="12"/>
      <c r="AW4" s="12"/>
      <c r="AX4" s="12"/>
      <c r="AY4" s="12"/>
      <c r="AZ4" s="12"/>
      <c r="BA4" s="51" t="s">
        <v>160</v>
      </c>
      <c r="BB4" s="297" t="s">
        <v>161</v>
      </c>
      <c r="BC4" s="298"/>
      <c r="BD4" s="298"/>
      <c r="BE4" s="299"/>
      <c r="BF4" s="46"/>
    </row>
    <row r="5" spans="2:64" s="6" customFormat="1" ht="6.75" customHeight="1" x14ac:dyDescent="0.4">
      <c r="B5" s="129"/>
      <c r="C5" s="136"/>
      <c r="D5" s="136"/>
      <c r="E5" s="136"/>
      <c r="F5" s="136"/>
      <c r="G5" s="137"/>
      <c r="H5" s="136"/>
      <c r="I5" s="136"/>
      <c r="J5" s="137"/>
      <c r="K5" s="136"/>
      <c r="L5" s="138"/>
      <c r="M5" s="138"/>
      <c r="N5" s="138"/>
      <c r="O5" s="138"/>
      <c r="P5" s="138"/>
      <c r="Q5" s="138"/>
      <c r="R5" s="138"/>
      <c r="S5" s="136"/>
      <c r="T5" s="136"/>
      <c r="U5" s="136"/>
      <c r="V5" s="136"/>
      <c r="W5" s="136"/>
      <c r="X5" s="136"/>
      <c r="Y5" s="136"/>
      <c r="Z5" s="139"/>
      <c r="AA5" s="139"/>
      <c r="AB5" s="136"/>
      <c r="AC5" s="136"/>
      <c r="AD5" s="136"/>
      <c r="AE5" s="136"/>
      <c r="AF5" s="129"/>
      <c r="AG5" s="122"/>
      <c r="AH5" s="122"/>
      <c r="AI5" s="122"/>
      <c r="AJ5" s="122"/>
      <c r="AK5" s="122"/>
      <c r="AL5" s="122"/>
      <c r="AM5" s="122"/>
      <c r="AN5" s="122"/>
      <c r="AO5" s="122"/>
      <c r="AP5" s="122"/>
      <c r="AQ5" s="122"/>
      <c r="AR5" s="122"/>
      <c r="AS5" s="122"/>
      <c r="AT5" s="122"/>
      <c r="AU5" s="12"/>
      <c r="AV5" s="12"/>
      <c r="AW5" s="12"/>
      <c r="AX5" s="12"/>
      <c r="AY5" s="12"/>
      <c r="AZ5" s="12"/>
      <c r="BA5" s="12"/>
      <c r="BB5" s="12"/>
      <c r="BC5" s="12"/>
      <c r="BD5" s="12"/>
      <c r="BE5" s="46"/>
      <c r="BF5" s="46"/>
    </row>
    <row r="6" spans="2:64" s="6" customFormat="1" ht="20.25" customHeight="1" x14ac:dyDescent="0.4">
      <c r="B6" s="129"/>
      <c r="C6" s="136"/>
      <c r="D6" s="136"/>
      <c r="E6" s="136"/>
      <c r="F6" s="136"/>
      <c r="G6" s="137"/>
      <c r="H6" s="136"/>
      <c r="I6" s="136"/>
      <c r="J6" s="137"/>
      <c r="K6" s="136"/>
      <c r="L6" s="138"/>
      <c r="M6" s="138"/>
      <c r="N6" s="138"/>
      <c r="O6" s="138"/>
      <c r="P6" s="138"/>
      <c r="Q6" s="138"/>
      <c r="R6" s="138"/>
      <c r="S6" s="136"/>
      <c r="T6" s="136"/>
      <c r="U6" s="136"/>
      <c r="V6" s="136"/>
      <c r="W6" s="136"/>
      <c r="X6" s="136"/>
      <c r="Y6" s="136"/>
      <c r="Z6" s="139"/>
      <c r="AA6" s="139"/>
      <c r="AB6" s="136"/>
      <c r="AC6" s="136"/>
      <c r="AD6" s="136"/>
      <c r="AE6" s="136"/>
      <c r="AF6" s="129"/>
      <c r="AG6" s="122"/>
      <c r="AH6" s="122"/>
      <c r="AI6" s="122"/>
      <c r="AJ6" s="122"/>
      <c r="AK6" s="122"/>
      <c r="AL6" s="122" t="s">
        <v>180</v>
      </c>
      <c r="AM6" s="122"/>
      <c r="AN6" s="122"/>
      <c r="AO6" s="122"/>
      <c r="AP6" s="122"/>
      <c r="AQ6" s="122"/>
      <c r="AR6" s="122"/>
      <c r="AS6" s="122"/>
      <c r="AT6" s="149"/>
      <c r="AU6" s="149"/>
      <c r="AV6" s="155"/>
      <c r="AW6" s="122"/>
      <c r="AX6" s="300">
        <v>40</v>
      </c>
      <c r="AY6" s="302"/>
      <c r="AZ6" s="155" t="s">
        <v>181</v>
      </c>
      <c r="BA6" s="122"/>
      <c r="BB6" s="300">
        <v>160</v>
      </c>
      <c r="BC6" s="302"/>
      <c r="BD6" s="155" t="s">
        <v>182</v>
      </c>
      <c r="BE6" s="122"/>
      <c r="BF6" s="46"/>
    </row>
    <row r="7" spans="2:64" s="6" customFormat="1" ht="6.75" customHeight="1" x14ac:dyDescent="0.4">
      <c r="B7" s="129"/>
      <c r="C7" s="136"/>
      <c r="D7" s="136"/>
      <c r="E7" s="136"/>
      <c r="F7" s="136"/>
      <c r="G7" s="137"/>
      <c r="H7" s="136"/>
      <c r="I7" s="136"/>
      <c r="J7" s="137"/>
      <c r="K7" s="136"/>
      <c r="L7" s="138"/>
      <c r="M7" s="138"/>
      <c r="N7" s="138"/>
      <c r="O7" s="138"/>
      <c r="P7" s="138"/>
      <c r="Q7" s="138"/>
      <c r="R7" s="138"/>
      <c r="S7" s="136"/>
      <c r="T7" s="136"/>
      <c r="U7" s="136"/>
      <c r="V7" s="136"/>
      <c r="W7" s="136"/>
      <c r="X7" s="136"/>
      <c r="Y7" s="136"/>
      <c r="Z7" s="139"/>
      <c r="AA7" s="139"/>
      <c r="AB7" s="136"/>
      <c r="AC7" s="136"/>
      <c r="AD7" s="136"/>
      <c r="AE7" s="136"/>
      <c r="AF7" s="129"/>
      <c r="AG7" s="122"/>
      <c r="AH7" s="122"/>
      <c r="AI7" s="122"/>
      <c r="AJ7" s="122"/>
      <c r="AK7" s="122"/>
      <c r="AL7" s="122"/>
      <c r="AM7" s="122"/>
      <c r="AN7" s="122"/>
      <c r="AO7" s="122"/>
      <c r="AP7" s="122"/>
      <c r="AQ7" s="122"/>
      <c r="AR7" s="122"/>
      <c r="AS7" s="122"/>
      <c r="AT7" s="122"/>
      <c r="AU7" s="12"/>
      <c r="AV7" s="12"/>
      <c r="AW7" s="12"/>
      <c r="AX7" s="12"/>
      <c r="AY7" s="12"/>
      <c r="AZ7" s="12"/>
      <c r="BA7" s="12"/>
      <c r="BB7" s="12"/>
      <c r="BC7" s="12"/>
      <c r="BD7" s="12"/>
      <c r="BE7" s="46"/>
      <c r="BF7" s="46"/>
    </row>
    <row r="8" spans="2:64" s="6" customFormat="1" ht="20.25" customHeight="1" x14ac:dyDescent="0.4">
      <c r="B8" s="140"/>
      <c r="C8" s="140"/>
      <c r="D8" s="140"/>
      <c r="E8" s="140"/>
      <c r="F8" s="140"/>
      <c r="G8" s="141"/>
      <c r="H8" s="141"/>
      <c r="I8" s="141"/>
      <c r="J8" s="140"/>
      <c r="K8" s="140"/>
      <c r="L8" s="141"/>
      <c r="M8" s="141"/>
      <c r="N8" s="141"/>
      <c r="O8" s="140"/>
      <c r="P8" s="141"/>
      <c r="Q8" s="141"/>
      <c r="R8" s="141"/>
      <c r="S8" s="142"/>
      <c r="T8" s="143"/>
      <c r="U8" s="143"/>
      <c r="V8" s="144"/>
      <c r="W8" s="129"/>
      <c r="X8" s="129"/>
      <c r="Y8" s="129"/>
      <c r="Z8" s="139"/>
      <c r="AA8" s="145"/>
      <c r="AB8" s="137"/>
      <c r="AC8" s="139"/>
      <c r="AD8" s="139"/>
      <c r="AE8" s="139"/>
      <c r="AF8" s="146"/>
      <c r="AG8" s="147"/>
      <c r="AH8" s="147"/>
      <c r="AI8" s="147"/>
      <c r="AJ8" s="148"/>
      <c r="AK8" s="138"/>
      <c r="AL8" s="145"/>
      <c r="AM8" s="145"/>
      <c r="AN8" s="137"/>
      <c r="AO8" s="149"/>
      <c r="AP8" s="149"/>
      <c r="AQ8" s="149"/>
      <c r="AR8" s="150"/>
      <c r="AS8" s="150"/>
      <c r="AT8" s="122"/>
      <c r="AU8" s="77"/>
      <c r="AV8" s="77"/>
      <c r="AW8" s="45"/>
      <c r="AX8" s="12"/>
      <c r="AY8" s="12" t="s">
        <v>63</v>
      </c>
      <c r="AZ8" s="12"/>
      <c r="BA8" s="12"/>
      <c r="BB8" s="630">
        <f>DAY(EOMONTH(DATE(AC2,AG2,1),0))</f>
        <v>30</v>
      </c>
      <c r="BC8" s="631"/>
      <c r="BD8" s="12" t="s">
        <v>54</v>
      </c>
      <c r="BE8" s="12"/>
      <c r="BF8" s="12"/>
      <c r="BJ8" s="7"/>
      <c r="BK8" s="7"/>
      <c r="BL8" s="7"/>
    </row>
    <row r="9" spans="2:64" s="6" customFormat="1" ht="6" customHeight="1" x14ac:dyDescent="0.4">
      <c r="B9" s="151"/>
      <c r="C9" s="151"/>
      <c r="D9" s="151"/>
      <c r="E9" s="151"/>
      <c r="F9" s="151"/>
      <c r="G9" s="140"/>
      <c r="H9" s="141"/>
      <c r="I9" s="149"/>
      <c r="J9" s="149"/>
      <c r="K9" s="151"/>
      <c r="L9" s="140"/>
      <c r="M9" s="141"/>
      <c r="N9" s="149"/>
      <c r="O9" s="149"/>
      <c r="P9" s="140"/>
      <c r="Q9" s="149"/>
      <c r="R9" s="151"/>
      <c r="S9" s="149"/>
      <c r="T9" s="149"/>
      <c r="U9" s="149"/>
      <c r="V9" s="149"/>
      <c r="W9" s="129"/>
      <c r="X9" s="129"/>
      <c r="Y9" s="129"/>
      <c r="Z9" s="136"/>
      <c r="AA9" s="148"/>
      <c r="AB9" s="148"/>
      <c r="AC9" s="136"/>
      <c r="AD9" s="136"/>
      <c r="AE9" s="136"/>
      <c r="AF9" s="152"/>
      <c r="AG9" s="139"/>
      <c r="AH9" s="148"/>
      <c r="AI9" s="136"/>
      <c r="AJ9" s="147"/>
      <c r="AK9" s="148"/>
      <c r="AL9" s="148"/>
      <c r="AM9" s="148"/>
      <c r="AN9" s="148"/>
      <c r="AO9" s="136"/>
      <c r="AP9" s="122"/>
      <c r="AQ9" s="153"/>
      <c r="AR9" s="153"/>
      <c r="AS9" s="153"/>
      <c r="AT9" s="122"/>
      <c r="AU9" s="12"/>
      <c r="AV9" s="12"/>
      <c r="AW9" s="12"/>
      <c r="AX9" s="12"/>
      <c r="AY9" s="12"/>
      <c r="AZ9" s="12"/>
      <c r="BA9" s="12"/>
      <c r="BB9" s="12"/>
      <c r="BC9" s="12"/>
      <c r="BD9" s="12"/>
      <c r="BE9" s="12"/>
      <c r="BF9" s="12"/>
      <c r="BJ9" s="7"/>
      <c r="BK9" s="7"/>
      <c r="BL9" s="7"/>
    </row>
    <row r="10" spans="2:64" s="6" customFormat="1" ht="18.75" x14ac:dyDescent="0.2">
      <c r="B10" s="140"/>
      <c r="C10" s="140"/>
      <c r="D10" s="140"/>
      <c r="E10" s="140"/>
      <c r="F10" s="140"/>
      <c r="G10" s="141"/>
      <c r="H10" s="141"/>
      <c r="I10" s="141"/>
      <c r="J10" s="140"/>
      <c r="K10" s="140"/>
      <c r="L10" s="141"/>
      <c r="M10" s="141"/>
      <c r="N10" s="141"/>
      <c r="O10" s="140"/>
      <c r="P10" s="141"/>
      <c r="Q10" s="141"/>
      <c r="R10" s="141"/>
      <c r="S10" s="142"/>
      <c r="T10" s="143"/>
      <c r="U10" s="143"/>
      <c r="V10" s="144"/>
      <c r="W10" s="129"/>
      <c r="X10" s="129"/>
      <c r="Y10" s="129"/>
      <c r="Z10" s="139"/>
      <c r="AA10" s="145"/>
      <c r="AB10" s="137"/>
      <c r="AC10" s="139"/>
      <c r="AD10" s="139"/>
      <c r="AE10" s="139"/>
      <c r="AF10" s="152"/>
      <c r="AG10" s="147"/>
      <c r="AH10" s="147"/>
      <c r="AI10" s="147"/>
      <c r="AJ10" s="148"/>
      <c r="AK10" s="138"/>
      <c r="AL10" s="145"/>
      <c r="AM10" s="122"/>
      <c r="AN10" s="122"/>
      <c r="AO10" s="154"/>
      <c r="AP10" s="154"/>
      <c r="AQ10" s="154"/>
      <c r="AR10" s="155"/>
      <c r="AS10" s="153"/>
      <c r="AT10" s="153"/>
      <c r="AU10" s="47"/>
      <c r="AV10" s="38"/>
      <c r="AW10" s="38"/>
      <c r="AX10" s="48"/>
      <c r="AY10" s="48"/>
      <c r="AZ10" s="46" t="s">
        <v>183</v>
      </c>
      <c r="BA10" s="38"/>
      <c r="BB10" s="300">
        <v>1</v>
      </c>
      <c r="BC10" s="301"/>
      <c r="BD10" s="302"/>
      <c r="BE10" s="18" t="s">
        <v>22</v>
      </c>
      <c r="BF10" s="12"/>
      <c r="BJ10" s="7"/>
      <c r="BK10" s="7"/>
      <c r="BL10" s="7"/>
    </row>
    <row r="11" spans="2:64" s="6" customFormat="1" ht="6" customHeight="1" x14ac:dyDescent="0.2">
      <c r="B11" s="151"/>
      <c r="C11" s="151"/>
      <c r="D11" s="151"/>
      <c r="E11" s="151"/>
      <c r="F11" s="158"/>
      <c r="G11" s="151"/>
      <c r="H11" s="151"/>
      <c r="I11" s="151"/>
      <c r="J11" s="151"/>
      <c r="K11" s="140"/>
      <c r="L11" s="141"/>
      <c r="M11" s="149"/>
      <c r="N11" s="149"/>
      <c r="O11" s="140"/>
      <c r="P11" s="149"/>
      <c r="Q11" s="151"/>
      <c r="R11" s="149"/>
      <c r="S11" s="149"/>
      <c r="T11" s="149"/>
      <c r="U11" s="149"/>
      <c r="V11" s="158"/>
      <c r="W11" s="129"/>
      <c r="X11" s="129"/>
      <c r="Y11" s="129"/>
      <c r="Z11" s="136"/>
      <c r="AA11" s="148"/>
      <c r="AB11" s="148"/>
      <c r="AC11" s="136"/>
      <c r="AD11" s="136"/>
      <c r="AE11" s="136"/>
      <c r="AF11" s="152"/>
      <c r="AG11" s="139"/>
      <c r="AH11" s="147"/>
      <c r="AI11" s="148"/>
      <c r="AJ11" s="147"/>
      <c r="AK11" s="148"/>
      <c r="AL11" s="148"/>
      <c r="AM11" s="148"/>
      <c r="AN11" s="148"/>
      <c r="AO11" s="151"/>
      <c r="AP11" s="151"/>
      <c r="AQ11" s="140"/>
      <c r="AR11" s="159"/>
      <c r="AS11" s="153"/>
      <c r="AT11" s="153"/>
      <c r="AU11" s="47"/>
      <c r="AV11" s="38"/>
      <c r="AW11" s="38"/>
      <c r="AX11" s="48"/>
      <c r="AY11" s="48"/>
      <c r="AZ11" s="38"/>
      <c r="BA11" s="38"/>
      <c r="BB11" s="37"/>
      <c r="BC11" s="37"/>
      <c r="BD11" s="37"/>
      <c r="BE11" s="18"/>
      <c r="BF11" s="12"/>
      <c r="BJ11" s="7"/>
      <c r="BK11" s="7"/>
      <c r="BL11" s="7"/>
    </row>
    <row r="12" spans="2:64" s="6" customFormat="1" ht="20.25" customHeight="1" x14ac:dyDescent="0.2">
      <c r="B12" s="160"/>
      <c r="C12" s="160"/>
      <c r="D12" s="160"/>
      <c r="E12" s="160"/>
      <c r="F12" s="160"/>
      <c r="G12" s="160"/>
      <c r="H12" s="160"/>
      <c r="I12" s="160"/>
      <c r="J12" s="160"/>
      <c r="K12" s="160"/>
      <c r="L12" s="160"/>
      <c r="M12" s="160"/>
      <c r="N12" s="160"/>
      <c r="O12" s="160"/>
      <c r="P12" s="160"/>
      <c r="Q12" s="160"/>
      <c r="R12" s="160"/>
      <c r="S12" s="160"/>
      <c r="T12" s="160"/>
      <c r="U12" s="160"/>
      <c r="V12" s="160"/>
      <c r="W12" s="129"/>
      <c r="X12" s="129"/>
      <c r="Y12" s="129"/>
      <c r="Z12" s="140"/>
      <c r="AA12" s="161"/>
      <c r="AB12" s="161"/>
      <c r="AC12" s="140"/>
      <c r="AD12" s="139"/>
      <c r="AE12" s="139"/>
      <c r="AF12" s="146"/>
      <c r="AG12" s="137"/>
      <c r="AH12" s="147"/>
      <c r="AI12" s="148"/>
      <c r="AJ12" s="147"/>
      <c r="AK12" s="148"/>
      <c r="AL12" s="148"/>
      <c r="AM12" s="148"/>
      <c r="AN12" s="148"/>
      <c r="AO12" s="303"/>
      <c r="AP12" s="303"/>
      <c r="AQ12" s="303"/>
      <c r="AR12" s="155"/>
      <c r="AS12" s="153"/>
      <c r="AT12" s="153"/>
      <c r="AU12" s="47"/>
      <c r="AV12" s="38"/>
      <c r="AW12" s="38"/>
      <c r="AX12" s="48"/>
      <c r="AY12" s="48"/>
      <c r="AZ12" s="38"/>
      <c r="BA12" s="38"/>
      <c r="BB12" s="300">
        <v>1</v>
      </c>
      <c r="BC12" s="301"/>
      <c r="BD12" s="302"/>
      <c r="BE12" s="49" t="s">
        <v>23</v>
      </c>
      <c r="BF12" s="12"/>
      <c r="BJ12" s="7"/>
      <c r="BK12" s="7"/>
      <c r="BL12" s="7"/>
    </row>
    <row r="13" spans="2:64" s="6" customFormat="1" ht="6.75" customHeight="1" x14ac:dyDescent="0.2">
      <c r="B13" s="160"/>
      <c r="C13" s="160"/>
      <c r="D13" s="160"/>
      <c r="E13" s="160"/>
      <c r="F13" s="160"/>
      <c r="G13" s="160"/>
      <c r="H13" s="160"/>
      <c r="I13" s="160"/>
      <c r="J13" s="160"/>
      <c r="K13" s="160"/>
      <c r="L13" s="160"/>
      <c r="M13" s="160"/>
      <c r="N13" s="160"/>
      <c r="O13" s="160"/>
      <c r="P13" s="160"/>
      <c r="Q13" s="160"/>
      <c r="R13" s="160"/>
      <c r="S13" s="160"/>
      <c r="T13" s="160"/>
      <c r="U13" s="160"/>
      <c r="V13" s="160"/>
      <c r="W13" s="129"/>
      <c r="X13" s="129"/>
      <c r="Y13" s="129"/>
      <c r="Z13" s="141"/>
      <c r="AA13" s="163"/>
      <c r="AB13" s="163"/>
      <c r="AC13" s="141"/>
      <c r="AD13" s="147"/>
      <c r="AE13" s="147"/>
      <c r="AF13" s="152"/>
      <c r="AG13" s="122"/>
      <c r="AH13" s="122"/>
      <c r="AI13" s="122"/>
      <c r="AJ13" s="122"/>
      <c r="AK13" s="122"/>
      <c r="AL13" s="122"/>
      <c r="AM13" s="122"/>
      <c r="AN13" s="122"/>
      <c r="AO13" s="151"/>
      <c r="AP13" s="151"/>
      <c r="AQ13" s="151"/>
      <c r="AR13" s="122"/>
      <c r="AS13" s="153"/>
      <c r="AT13" s="153"/>
      <c r="AU13" s="47"/>
      <c r="AV13" s="38"/>
      <c r="AW13" s="38"/>
      <c r="AX13" s="48"/>
      <c r="AY13" s="48"/>
      <c r="AZ13" s="38"/>
      <c r="BA13" s="38"/>
      <c r="BB13" s="37"/>
      <c r="BC13" s="37"/>
      <c r="BD13" s="37"/>
      <c r="BE13" s="18"/>
      <c r="BF13" s="12"/>
      <c r="BJ13" s="7"/>
      <c r="BK13" s="7"/>
      <c r="BL13" s="7"/>
    </row>
    <row r="14" spans="2:64" s="6" customFormat="1" ht="18.75" x14ac:dyDescent="0.4">
      <c r="B14" s="160"/>
      <c r="C14" s="160"/>
      <c r="D14" s="160"/>
      <c r="E14" s="160"/>
      <c r="F14" s="160"/>
      <c r="G14" s="160"/>
      <c r="H14" s="160"/>
      <c r="I14" s="160"/>
      <c r="J14" s="160"/>
      <c r="K14" s="160"/>
      <c r="L14" s="160"/>
      <c r="M14" s="160"/>
      <c r="N14" s="160"/>
      <c r="O14" s="160"/>
      <c r="P14" s="160"/>
      <c r="Q14" s="160"/>
      <c r="R14" s="160"/>
      <c r="S14" s="160"/>
      <c r="T14" s="160"/>
      <c r="U14" s="160"/>
      <c r="V14" s="160"/>
      <c r="W14" s="129"/>
      <c r="X14" s="129"/>
      <c r="Y14" s="129"/>
      <c r="Z14" s="140"/>
      <c r="AA14" s="161"/>
      <c r="AB14" s="161"/>
      <c r="AC14" s="140"/>
      <c r="AD14" s="139"/>
      <c r="AE14" s="139"/>
      <c r="AF14" s="152"/>
      <c r="AG14" s="122"/>
      <c r="AH14" s="122"/>
      <c r="AI14" s="122"/>
      <c r="AJ14" s="122"/>
      <c r="AK14" s="122"/>
      <c r="AL14" s="122"/>
      <c r="AM14" s="122"/>
      <c r="AN14" s="122"/>
      <c r="AO14" s="149"/>
      <c r="AP14" s="149"/>
      <c r="AQ14" s="149"/>
      <c r="AR14" s="122"/>
      <c r="AS14" s="153"/>
      <c r="AT14" s="135" t="s">
        <v>184</v>
      </c>
      <c r="AU14" s="306"/>
      <c r="AV14" s="307"/>
      <c r="AW14" s="308"/>
      <c r="AX14" s="37" t="s">
        <v>2</v>
      </c>
      <c r="AY14" s="306"/>
      <c r="AZ14" s="307"/>
      <c r="BA14" s="308"/>
      <c r="BB14" s="36" t="s">
        <v>24</v>
      </c>
      <c r="BC14" s="632">
        <f>(AY14-AU14)*24</f>
        <v>0</v>
      </c>
      <c r="BD14" s="633"/>
      <c r="BE14" s="35" t="s">
        <v>25</v>
      </c>
      <c r="BF14" s="37"/>
      <c r="BJ14" s="7"/>
      <c r="BK14" s="7"/>
      <c r="BL14" s="7"/>
    </row>
    <row r="15" spans="2:64" s="6" customFormat="1" ht="6.75" customHeight="1" x14ac:dyDescent="0.15">
      <c r="B15" s="129"/>
      <c r="C15" s="150"/>
      <c r="D15" s="150"/>
      <c r="E15" s="150"/>
      <c r="F15" s="150"/>
      <c r="G15" s="136"/>
      <c r="H15" s="136"/>
      <c r="I15" s="138"/>
      <c r="J15" s="139"/>
      <c r="K15" s="147"/>
      <c r="L15" s="148"/>
      <c r="M15" s="148"/>
      <c r="N15" s="139"/>
      <c r="O15" s="148"/>
      <c r="P15" s="136"/>
      <c r="Q15" s="147"/>
      <c r="R15" s="148"/>
      <c r="S15" s="148"/>
      <c r="T15" s="148"/>
      <c r="U15" s="148"/>
      <c r="V15" s="136"/>
      <c r="W15" s="138"/>
      <c r="X15" s="164"/>
      <c r="Y15" s="164"/>
      <c r="Z15" s="137"/>
      <c r="AA15" s="139"/>
      <c r="AB15" s="138"/>
      <c r="AC15" s="139"/>
      <c r="AD15" s="147"/>
      <c r="AE15" s="148"/>
      <c r="AF15" s="152"/>
      <c r="AG15" s="146"/>
      <c r="AH15" s="165"/>
      <c r="AI15" s="152"/>
      <c r="AJ15" s="165"/>
      <c r="AK15" s="152"/>
      <c r="AL15" s="152"/>
      <c r="AM15" s="152"/>
      <c r="AN15" s="152"/>
      <c r="AO15" s="166"/>
      <c r="AP15" s="129"/>
      <c r="AQ15" s="134"/>
      <c r="AR15" s="134"/>
      <c r="AS15" s="134"/>
      <c r="AT15" s="134"/>
      <c r="AU15" s="27"/>
      <c r="AV15" s="25"/>
      <c r="AW15" s="25"/>
      <c r="AX15" s="32"/>
      <c r="AY15" s="32"/>
      <c r="AZ15" s="25"/>
      <c r="BA15" s="25"/>
      <c r="BB15" s="23"/>
      <c r="BC15" s="23"/>
      <c r="BD15" s="23"/>
      <c r="BE15" s="22"/>
      <c r="BJ15" s="7"/>
      <c r="BK15" s="7"/>
      <c r="BL15" s="7"/>
    </row>
    <row r="16" spans="2:64" ht="8.4499999999999993" customHeight="1" thickBot="1" x14ac:dyDescent="0.45">
      <c r="B16" s="169"/>
      <c r="C16" s="170"/>
      <c r="D16" s="170"/>
      <c r="E16" s="170"/>
      <c r="F16" s="170"/>
      <c r="G16" s="170"/>
      <c r="H16" s="169"/>
      <c r="I16" s="169"/>
      <c r="J16" s="169"/>
      <c r="K16" s="169"/>
      <c r="L16" s="169"/>
      <c r="M16" s="169"/>
      <c r="N16" s="169"/>
      <c r="O16" s="169"/>
      <c r="P16" s="169"/>
      <c r="Q16" s="169"/>
      <c r="R16" s="169"/>
      <c r="S16" s="169"/>
      <c r="T16" s="169"/>
      <c r="U16" s="169"/>
      <c r="V16" s="169"/>
      <c r="W16" s="169"/>
      <c r="X16" s="170"/>
      <c r="Y16" s="169"/>
      <c r="Z16" s="169"/>
      <c r="AA16" s="169"/>
      <c r="AB16" s="169"/>
      <c r="AC16" s="169"/>
      <c r="AD16" s="169"/>
      <c r="AE16" s="169"/>
      <c r="AF16" s="169"/>
      <c r="AG16" s="169"/>
      <c r="AH16" s="169"/>
      <c r="AI16" s="169"/>
      <c r="AJ16" s="169"/>
      <c r="AK16" s="169"/>
      <c r="AL16" s="169"/>
      <c r="AM16" s="169"/>
      <c r="AN16" s="170"/>
      <c r="AO16" s="169"/>
      <c r="AP16" s="169"/>
      <c r="AQ16" s="169"/>
      <c r="AR16" s="169"/>
      <c r="AS16" s="169"/>
      <c r="AT16" s="169"/>
      <c r="BE16" s="13"/>
      <c r="BF16" s="13"/>
      <c r="BG16" s="13"/>
    </row>
    <row r="17" spans="2:58" ht="20.25" customHeight="1" x14ac:dyDescent="0.4">
      <c r="B17" s="574" t="s">
        <v>98</v>
      </c>
      <c r="C17" s="577" t="s">
        <v>185</v>
      </c>
      <c r="D17" s="578"/>
      <c r="E17" s="579"/>
      <c r="F17" s="115"/>
      <c r="G17" s="586" t="s">
        <v>186</v>
      </c>
      <c r="H17" s="589" t="s">
        <v>187</v>
      </c>
      <c r="I17" s="578"/>
      <c r="J17" s="578"/>
      <c r="K17" s="579"/>
      <c r="L17" s="589" t="s">
        <v>188</v>
      </c>
      <c r="M17" s="578"/>
      <c r="N17" s="578"/>
      <c r="O17" s="592"/>
      <c r="P17" s="595"/>
      <c r="Q17" s="596"/>
      <c r="R17" s="597"/>
      <c r="S17" s="379" t="s">
        <v>189</v>
      </c>
      <c r="T17" s="380"/>
      <c r="U17" s="380"/>
      <c r="V17" s="380"/>
      <c r="W17" s="380"/>
      <c r="X17" s="380"/>
      <c r="Y17" s="380"/>
      <c r="Z17" s="380"/>
      <c r="AA17" s="380"/>
      <c r="AB17" s="380"/>
      <c r="AC17" s="380"/>
      <c r="AD17" s="380"/>
      <c r="AE17" s="380"/>
      <c r="AF17" s="380"/>
      <c r="AG17" s="380"/>
      <c r="AH17" s="380"/>
      <c r="AI17" s="380"/>
      <c r="AJ17" s="380"/>
      <c r="AK17" s="380"/>
      <c r="AL17" s="380"/>
      <c r="AM17" s="380"/>
      <c r="AN17" s="380"/>
      <c r="AO17" s="380"/>
      <c r="AP17" s="380"/>
      <c r="AQ17" s="380"/>
      <c r="AR17" s="380"/>
      <c r="AS17" s="380"/>
      <c r="AT17" s="380"/>
      <c r="AU17" s="380"/>
      <c r="AV17" s="380"/>
      <c r="AW17" s="381"/>
      <c r="AX17" s="617" t="str">
        <f>IF(BB3="４週","(11) 1～4週目の勤務時間数合計","(11) 1か月の勤務時間数   合計")</f>
        <v>(11) 1～4週目の勤務時間数合計</v>
      </c>
      <c r="AY17" s="618"/>
      <c r="AZ17" s="623" t="s">
        <v>190</v>
      </c>
      <c r="BA17" s="624"/>
      <c r="BB17" s="608" t="s">
        <v>191</v>
      </c>
      <c r="BC17" s="609"/>
      <c r="BD17" s="609"/>
      <c r="BE17" s="609"/>
      <c r="BF17" s="610"/>
    </row>
    <row r="18" spans="2:58" ht="20.25" customHeight="1" x14ac:dyDescent="0.4">
      <c r="B18" s="575"/>
      <c r="C18" s="580"/>
      <c r="D18" s="581"/>
      <c r="E18" s="582"/>
      <c r="F18" s="116"/>
      <c r="G18" s="587"/>
      <c r="H18" s="590"/>
      <c r="I18" s="581"/>
      <c r="J18" s="581"/>
      <c r="K18" s="582"/>
      <c r="L18" s="590"/>
      <c r="M18" s="581"/>
      <c r="N18" s="581"/>
      <c r="O18" s="593"/>
      <c r="P18" s="598"/>
      <c r="Q18" s="599"/>
      <c r="R18" s="600"/>
      <c r="S18" s="611" t="s">
        <v>16</v>
      </c>
      <c r="T18" s="612"/>
      <c r="U18" s="612"/>
      <c r="V18" s="612"/>
      <c r="W18" s="612"/>
      <c r="X18" s="612"/>
      <c r="Y18" s="613"/>
      <c r="Z18" s="611" t="s">
        <v>17</v>
      </c>
      <c r="AA18" s="612"/>
      <c r="AB18" s="612"/>
      <c r="AC18" s="612"/>
      <c r="AD18" s="612"/>
      <c r="AE18" s="612"/>
      <c r="AF18" s="613"/>
      <c r="AG18" s="611" t="s">
        <v>18</v>
      </c>
      <c r="AH18" s="612"/>
      <c r="AI18" s="612"/>
      <c r="AJ18" s="612"/>
      <c r="AK18" s="612"/>
      <c r="AL18" s="612"/>
      <c r="AM18" s="613"/>
      <c r="AN18" s="611" t="s">
        <v>19</v>
      </c>
      <c r="AO18" s="612"/>
      <c r="AP18" s="612"/>
      <c r="AQ18" s="612"/>
      <c r="AR18" s="612"/>
      <c r="AS18" s="612"/>
      <c r="AT18" s="613"/>
      <c r="AU18" s="614" t="s">
        <v>20</v>
      </c>
      <c r="AV18" s="615"/>
      <c r="AW18" s="616"/>
      <c r="AX18" s="619"/>
      <c r="AY18" s="620"/>
      <c r="AZ18" s="625"/>
      <c r="BA18" s="626"/>
      <c r="BB18" s="518"/>
      <c r="BC18" s="519"/>
      <c r="BD18" s="519"/>
      <c r="BE18" s="519"/>
      <c r="BF18" s="520"/>
    </row>
    <row r="19" spans="2:58" ht="20.25" customHeight="1" x14ac:dyDescent="0.4">
      <c r="B19" s="575"/>
      <c r="C19" s="580"/>
      <c r="D19" s="581"/>
      <c r="E19" s="582"/>
      <c r="F19" s="116"/>
      <c r="G19" s="587"/>
      <c r="H19" s="590"/>
      <c r="I19" s="581"/>
      <c r="J19" s="581"/>
      <c r="K19" s="582"/>
      <c r="L19" s="590"/>
      <c r="M19" s="581"/>
      <c r="N19" s="581"/>
      <c r="O19" s="593"/>
      <c r="P19" s="598"/>
      <c r="Q19" s="599"/>
      <c r="R19" s="600"/>
      <c r="S19" s="101">
        <v>1</v>
      </c>
      <c r="T19" s="102">
        <v>2</v>
      </c>
      <c r="U19" s="102">
        <v>3</v>
      </c>
      <c r="V19" s="102">
        <v>4</v>
      </c>
      <c r="W19" s="102">
        <v>5</v>
      </c>
      <c r="X19" s="102">
        <v>6</v>
      </c>
      <c r="Y19" s="103">
        <v>7</v>
      </c>
      <c r="Z19" s="101">
        <v>8</v>
      </c>
      <c r="AA19" s="102">
        <v>9</v>
      </c>
      <c r="AB19" s="102">
        <v>10</v>
      </c>
      <c r="AC19" s="102">
        <v>11</v>
      </c>
      <c r="AD19" s="102">
        <v>12</v>
      </c>
      <c r="AE19" s="102">
        <v>13</v>
      </c>
      <c r="AF19" s="103">
        <v>14</v>
      </c>
      <c r="AG19" s="104">
        <v>15</v>
      </c>
      <c r="AH19" s="102">
        <v>16</v>
      </c>
      <c r="AI19" s="102">
        <v>17</v>
      </c>
      <c r="AJ19" s="102">
        <v>18</v>
      </c>
      <c r="AK19" s="102">
        <v>19</v>
      </c>
      <c r="AL19" s="102">
        <v>20</v>
      </c>
      <c r="AM19" s="103">
        <v>21</v>
      </c>
      <c r="AN19" s="101">
        <v>22</v>
      </c>
      <c r="AO19" s="102">
        <v>23</v>
      </c>
      <c r="AP19" s="102">
        <v>24</v>
      </c>
      <c r="AQ19" s="102">
        <v>25</v>
      </c>
      <c r="AR19" s="102">
        <v>26</v>
      </c>
      <c r="AS19" s="102">
        <v>27</v>
      </c>
      <c r="AT19" s="103">
        <v>28</v>
      </c>
      <c r="AU19" s="105" t="str">
        <f>IF($BB$3="暦月",IF(DAY(DATE($AC$2,$AG$2,29))=29,29,""),"")</f>
        <v/>
      </c>
      <c r="AV19" s="106" t="str">
        <f>IF($BB$3="暦月",IF(DAY(DATE($AC$2,$AG$2,30))=30,30,""),"")</f>
        <v/>
      </c>
      <c r="AW19" s="107" t="str">
        <f>IF($BB$3="暦月",IF(DAY(DATE($AC$2,$AG$2,31))=31,31,""),"")</f>
        <v/>
      </c>
      <c r="AX19" s="619"/>
      <c r="AY19" s="620"/>
      <c r="AZ19" s="625"/>
      <c r="BA19" s="626"/>
      <c r="BB19" s="518"/>
      <c r="BC19" s="519"/>
      <c r="BD19" s="519"/>
      <c r="BE19" s="519"/>
      <c r="BF19" s="520"/>
    </row>
    <row r="20" spans="2:58" ht="20.25" hidden="1" customHeight="1" x14ac:dyDescent="0.4">
      <c r="B20" s="575"/>
      <c r="C20" s="580"/>
      <c r="D20" s="581"/>
      <c r="E20" s="582"/>
      <c r="F20" s="116"/>
      <c r="G20" s="587"/>
      <c r="H20" s="590"/>
      <c r="I20" s="581"/>
      <c r="J20" s="581"/>
      <c r="K20" s="582"/>
      <c r="L20" s="590"/>
      <c r="M20" s="581"/>
      <c r="N20" s="581"/>
      <c r="O20" s="593"/>
      <c r="P20" s="598"/>
      <c r="Q20" s="599"/>
      <c r="R20" s="600"/>
      <c r="S20" s="101">
        <f>WEEKDAY(DATE($AC$2,$AG$2,1))</f>
        <v>2</v>
      </c>
      <c r="T20" s="102">
        <f>WEEKDAY(DATE($AC$2,$AG$2,2))</f>
        <v>3</v>
      </c>
      <c r="U20" s="102">
        <f>WEEKDAY(DATE($AC$2,$AG$2,3))</f>
        <v>4</v>
      </c>
      <c r="V20" s="102">
        <f>WEEKDAY(DATE($AC$2,$AG$2,4))</f>
        <v>5</v>
      </c>
      <c r="W20" s="102">
        <f>WEEKDAY(DATE($AC$2,$AG$2,5))</f>
        <v>6</v>
      </c>
      <c r="X20" s="102">
        <f>WEEKDAY(DATE($AC$2,$AG$2,6))</f>
        <v>7</v>
      </c>
      <c r="Y20" s="103">
        <f>WEEKDAY(DATE($AC$2,$AG$2,7))</f>
        <v>1</v>
      </c>
      <c r="Z20" s="101">
        <f>WEEKDAY(DATE($AC$2,$AG$2,8))</f>
        <v>2</v>
      </c>
      <c r="AA20" s="102">
        <f>WEEKDAY(DATE($AC$2,$AG$2,9))</f>
        <v>3</v>
      </c>
      <c r="AB20" s="102">
        <f>WEEKDAY(DATE($AC$2,$AG$2,10))</f>
        <v>4</v>
      </c>
      <c r="AC20" s="102">
        <f>WEEKDAY(DATE($AC$2,$AG$2,11))</f>
        <v>5</v>
      </c>
      <c r="AD20" s="102">
        <f>WEEKDAY(DATE($AC$2,$AG$2,12))</f>
        <v>6</v>
      </c>
      <c r="AE20" s="102">
        <f>WEEKDAY(DATE($AC$2,$AG$2,13))</f>
        <v>7</v>
      </c>
      <c r="AF20" s="103">
        <f>WEEKDAY(DATE($AC$2,$AG$2,14))</f>
        <v>1</v>
      </c>
      <c r="AG20" s="101">
        <f>WEEKDAY(DATE($AC$2,$AG$2,15))</f>
        <v>2</v>
      </c>
      <c r="AH20" s="102">
        <f>WEEKDAY(DATE($AC$2,$AG$2,16))</f>
        <v>3</v>
      </c>
      <c r="AI20" s="102">
        <f>WEEKDAY(DATE($AC$2,$AG$2,17))</f>
        <v>4</v>
      </c>
      <c r="AJ20" s="102">
        <f>WEEKDAY(DATE($AC$2,$AG$2,18))</f>
        <v>5</v>
      </c>
      <c r="AK20" s="102">
        <f>WEEKDAY(DATE($AC$2,$AG$2,19))</f>
        <v>6</v>
      </c>
      <c r="AL20" s="102">
        <f>WEEKDAY(DATE($AC$2,$AG$2,20))</f>
        <v>7</v>
      </c>
      <c r="AM20" s="103">
        <f>WEEKDAY(DATE($AC$2,$AG$2,21))</f>
        <v>1</v>
      </c>
      <c r="AN20" s="101">
        <f>WEEKDAY(DATE($AC$2,$AG$2,22))</f>
        <v>2</v>
      </c>
      <c r="AO20" s="102">
        <f>WEEKDAY(DATE($AC$2,$AG$2,23))</f>
        <v>3</v>
      </c>
      <c r="AP20" s="102">
        <f>WEEKDAY(DATE($AC$2,$AG$2,24))</f>
        <v>4</v>
      </c>
      <c r="AQ20" s="102">
        <f>WEEKDAY(DATE($AC$2,$AG$2,25))</f>
        <v>5</v>
      </c>
      <c r="AR20" s="102">
        <f>WEEKDAY(DATE($AC$2,$AG$2,26))</f>
        <v>6</v>
      </c>
      <c r="AS20" s="102">
        <f>WEEKDAY(DATE($AC$2,$AG$2,27))</f>
        <v>7</v>
      </c>
      <c r="AT20" s="103">
        <f>WEEKDAY(DATE($AC$2,$AG$2,28))</f>
        <v>1</v>
      </c>
      <c r="AU20" s="101">
        <f>IF(AU19=29,WEEKDAY(DATE($AC$2,$AG$2,29)),0)</f>
        <v>0</v>
      </c>
      <c r="AV20" s="102">
        <f>IF(AV19=30,WEEKDAY(DATE($AC$2,$AG$2,30)),0)</f>
        <v>0</v>
      </c>
      <c r="AW20" s="103">
        <f>IF(AW19=31,WEEKDAY(DATE($AC$2,$AG$2,31)),0)</f>
        <v>0</v>
      </c>
      <c r="AX20" s="619"/>
      <c r="AY20" s="620"/>
      <c r="AZ20" s="625"/>
      <c r="BA20" s="626"/>
      <c r="BB20" s="518"/>
      <c r="BC20" s="519"/>
      <c r="BD20" s="519"/>
      <c r="BE20" s="519"/>
      <c r="BF20" s="520"/>
    </row>
    <row r="21" spans="2:58" ht="22.5" customHeight="1" thickBot="1" x14ac:dyDescent="0.45">
      <c r="B21" s="576"/>
      <c r="C21" s="583"/>
      <c r="D21" s="584"/>
      <c r="E21" s="585"/>
      <c r="F21" s="117"/>
      <c r="G21" s="588"/>
      <c r="H21" s="591"/>
      <c r="I21" s="584"/>
      <c r="J21" s="584"/>
      <c r="K21" s="585"/>
      <c r="L21" s="591"/>
      <c r="M21" s="584"/>
      <c r="N21" s="584"/>
      <c r="O21" s="594"/>
      <c r="P21" s="601"/>
      <c r="Q21" s="602"/>
      <c r="R21" s="603"/>
      <c r="S21" s="108" t="str">
        <f>IF(S20=1,"日",IF(S20=2,"月",IF(S20=3,"火",IF(S20=4,"水",IF(S20=5,"木",IF(S20=6,"金","土"))))))</f>
        <v>月</v>
      </c>
      <c r="T21" s="109" t="str">
        <f t="shared" ref="T21:AT21" si="0">IF(T20=1,"日",IF(T20=2,"月",IF(T20=3,"火",IF(T20=4,"水",IF(T20=5,"木",IF(T20=6,"金","土"))))))</f>
        <v>火</v>
      </c>
      <c r="U21" s="109" t="str">
        <f t="shared" si="0"/>
        <v>水</v>
      </c>
      <c r="V21" s="109" t="str">
        <f t="shared" si="0"/>
        <v>木</v>
      </c>
      <c r="W21" s="109" t="str">
        <f t="shared" si="0"/>
        <v>金</v>
      </c>
      <c r="X21" s="109" t="str">
        <f t="shared" si="0"/>
        <v>土</v>
      </c>
      <c r="Y21" s="110" t="str">
        <f t="shared" si="0"/>
        <v>日</v>
      </c>
      <c r="Z21" s="108" t="str">
        <f>IF(Z20=1,"日",IF(Z20=2,"月",IF(Z20=3,"火",IF(Z20=4,"水",IF(Z20=5,"木",IF(Z20=6,"金","土"))))))</f>
        <v>月</v>
      </c>
      <c r="AA21" s="109" t="str">
        <f t="shared" si="0"/>
        <v>火</v>
      </c>
      <c r="AB21" s="109" t="str">
        <f t="shared" si="0"/>
        <v>水</v>
      </c>
      <c r="AC21" s="109" t="str">
        <f t="shared" si="0"/>
        <v>木</v>
      </c>
      <c r="AD21" s="109" t="str">
        <f t="shared" si="0"/>
        <v>金</v>
      </c>
      <c r="AE21" s="109" t="str">
        <f t="shared" si="0"/>
        <v>土</v>
      </c>
      <c r="AF21" s="110" t="str">
        <f t="shared" si="0"/>
        <v>日</v>
      </c>
      <c r="AG21" s="108" t="str">
        <f>IF(AG20=1,"日",IF(AG20=2,"月",IF(AG20=3,"火",IF(AG20=4,"水",IF(AG20=5,"木",IF(AG20=6,"金","土"))))))</f>
        <v>月</v>
      </c>
      <c r="AH21" s="109" t="str">
        <f t="shared" si="0"/>
        <v>火</v>
      </c>
      <c r="AI21" s="109" t="str">
        <f t="shared" si="0"/>
        <v>水</v>
      </c>
      <c r="AJ21" s="109" t="str">
        <f t="shared" si="0"/>
        <v>木</v>
      </c>
      <c r="AK21" s="109" t="str">
        <f t="shared" si="0"/>
        <v>金</v>
      </c>
      <c r="AL21" s="109" t="str">
        <f t="shared" si="0"/>
        <v>土</v>
      </c>
      <c r="AM21" s="110" t="str">
        <f t="shared" si="0"/>
        <v>日</v>
      </c>
      <c r="AN21" s="108" t="str">
        <f>IF(AN20=1,"日",IF(AN20=2,"月",IF(AN20=3,"火",IF(AN20=4,"水",IF(AN20=5,"木",IF(AN20=6,"金","土"))))))</f>
        <v>月</v>
      </c>
      <c r="AO21" s="109" t="str">
        <f t="shared" si="0"/>
        <v>火</v>
      </c>
      <c r="AP21" s="109" t="str">
        <f t="shared" si="0"/>
        <v>水</v>
      </c>
      <c r="AQ21" s="109" t="str">
        <f t="shared" si="0"/>
        <v>木</v>
      </c>
      <c r="AR21" s="109" t="str">
        <f t="shared" si="0"/>
        <v>金</v>
      </c>
      <c r="AS21" s="109" t="str">
        <f t="shared" si="0"/>
        <v>土</v>
      </c>
      <c r="AT21" s="110" t="str">
        <f t="shared" si="0"/>
        <v>日</v>
      </c>
      <c r="AU21" s="109" t="str">
        <f>IF(AU20=1,"日",IF(AU20=2,"月",IF(AU20=3,"火",IF(AU20=4,"水",IF(AU20=5,"木",IF(AU20=6,"金",IF(AU20=0,"","土")))))))</f>
        <v/>
      </c>
      <c r="AV21" s="109" t="str">
        <f>IF(AV20=1,"日",IF(AV20=2,"月",IF(AV20=3,"火",IF(AV20=4,"水",IF(AV20=5,"木",IF(AV20=6,"金",IF(AV20=0,"","土")))))))</f>
        <v/>
      </c>
      <c r="AW21" s="109" t="str">
        <f>IF(AW20=1,"日",IF(AW20=2,"月",IF(AW20=3,"火",IF(AW20=4,"水",IF(AW20=5,"木",IF(AW20=6,"金",IF(AW20=0,"","土")))))))</f>
        <v/>
      </c>
      <c r="AX21" s="621"/>
      <c r="AY21" s="622"/>
      <c r="AZ21" s="627"/>
      <c r="BA21" s="628"/>
      <c r="BB21" s="521"/>
      <c r="BC21" s="522"/>
      <c r="BD21" s="522"/>
      <c r="BE21" s="522"/>
      <c r="BF21" s="523"/>
    </row>
    <row r="22" spans="2:58" ht="20.25" customHeight="1" x14ac:dyDescent="0.4">
      <c r="B22" s="604">
        <v>1</v>
      </c>
      <c r="C22" s="430"/>
      <c r="D22" s="431"/>
      <c r="E22" s="432"/>
      <c r="F22" s="91"/>
      <c r="G22" s="341"/>
      <c r="H22" s="343"/>
      <c r="I22" s="344"/>
      <c r="J22" s="344"/>
      <c r="K22" s="345"/>
      <c r="L22" s="400"/>
      <c r="M22" s="401"/>
      <c r="N22" s="401"/>
      <c r="O22" s="402"/>
      <c r="P22" s="605" t="s">
        <v>49</v>
      </c>
      <c r="Q22" s="606"/>
      <c r="R22" s="607"/>
      <c r="S22" s="274"/>
      <c r="T22" s="273"/>
      <c r="U22" s="273"/>
      <c r="V22" s="273"/>
      <c r="W22" s="273"/>
      <c r="X22" s="273"/>
      <c r="Y22" s="275"/>
      <c r="Z22" s="274"/>
      <c r="AA22" s="273"/>
      <c r="AB22" s="273"/>
      <c r="AC22" s="273"/>
      <c r="AD22" s="273"/>
      <c r="AE22" s="273"/>
      <c r="AF22" s="275"/>
      <c r="AG22" s="274"/>
      <c r="AH22" s="273"/>
      <c r="AI22" s="273"/>
      <c r="AJ22" s="273"/>
      <c r="AK22" s="273"/>
      <c r="AL22" s="273"/>
      <c r="AM22" s="275"/>
      <c r="AN22" s="274"/>
      <c r="AO22" s="273"/>
      <c r="AP22" s="273"/>
      <c r="AQ22" s="273"/>
      <c r="AR22" s="273"/>
      <c r="AS22" s="273"/>
      <c r="AT22" s="275"/>
      <c r="AU22" s="274"/>
      <c r="AV22" s="273"/>
      <c r="AW22" s="273"/>
      <c r="AX22" s="654"/>
      <c r="AY22" s="655"/>
      <c r="AZ22" s="656"/>
      <c r="BA22" s="657"/>
      <c r="BB22" s="320"/>
      <c r="BC22" s="321"/>
      <c r="BD22" s="321"/>
      <c r="BE22" s="321"/>
      <c r="BF22" s="322"/>
    </row>
    <row r="23" spans="2:58" ht="20.25" customHeight="1" x14ac:dyDescent="0.4">
      <c r="B23" s="528"/>
      <c r="C23" s="433"/>
      <c r="D23" s="434"/>
      <c r="E23" s="435"/>
      <c r="F23" s="92"/>
      <c r="G23" s="342"/>
      <c r="H23" s="346"/>
      <c r="I23" s="347"/>
      <c r="J23" s="347"/>
      <c r="K23" s="348"/>
      <c r="L23" s="403"/>
      <c r="M23" s="404"/>
      <c r="N23" s="404"/>
      <c r="O23" s="405"/>
      <c r="P23" s="546" t="s">
        <v>15</v>
      </c>
      <c r="Q23" s="547"/>
      <c r="R23" s="548"/>
      <c r="S23" s="261" t="str">
        <f>IF(S22="","",VLOOKUP(S22,'シフト記号表（勤務時間帯）'!$C$6:$K$35,9,FALSE))</f>
        <v/>
      </c>
      <c r="T23" s="262" t="str">
        <f>IF(T22="","",VLOOKUP(T22,'シフト記号表（勤務時間帯）'!$C$6:$K$35,9,FALSE))</f>
        <v/>
      </c>
      <c r="U23" s="262" t="str">
        <f>IF(U22="","",VLOOKUP(U22,'シフト記号表（勤務時間帯）'!$C$6:$K$35,9,FALSE))</f>
        <v/>
      </c>
      <c r="V23" s="262" t="str">
        <f>IF(V22="","",VLOOKUP(V22,'シフト記号表（勤務時間帯）'!$C$6:$K$35,9,FALSE))</f>
        <v/>
      </c>
      <c r="W23" s="262" t="str">
        <f>IF(W22="","",VLOOKUP(W22,'シフト記号表（勤務時間帯）'!$C$6:$K$35,9,FALSE))</f>
        <v/>
      </c>
      <c r="X23" s="262" t="str">
        <f>IF(X22="","",VLOOKUP(X22,'シフト記号表（勤務時間帯）'!$C$6:$K$35,9,FALSE))</f>
        <v/>
      </c>
      <c r="Y23" s="263" t="str">
        <f>IF(Y22="","",VLOOKUP(Y22,'シフト記号表（勤務時間帯）'!$C$6:$K$35,9,FALSE))</f>
        <v/>
      </c>
      <c r="Z23" s="261" t="str">
        <f>IF(Z22="","",VLOOKUP(Z22,'シフト記号表（勤務時間帯）'!$C$6:$K$35,9,FALSE))</f>
        <v/>
      </c>
      <c r="AA23" s="262" t="str">
        <f>IF(AA22="","",VLOOKUP(AA22,'シフト記号表（勤務時間帯）'!$C$6:$K$35,9,FALSE))</f>
        <v/>
      </c>
      <c r="AB23" s="262" t="str">
        <f>IF(AB22="","",VLOOKUP(AB22,'シフト記号表（勤務時間帯）'!$C$6:$K$35,9,FALSE))</f>
        <v/>
      </c>
      <c r="AC23" s="262" t="str">
        <f>IF(AC22="","",VLOOKUP(AC22,'シフト記号表（勤務時間帯）'!$C$6:$K$35,9,FALSE))</f>
        <v/>
      </c>
      <c r="AD23" s="262" t="str">
        <f>IF(AD22="","",VLOOKUP(AD22,'シフト記号表（勤務時間帯）'!$C$6:$K$35,9,FALSE))</f>
        <v/>
      </c>
      <c r="AE23" s="262" t="str">
        <f>IF(AE22="","",VLOOKUP(AE22,'シフト記号表（勤務時間帯）'!$C$6:$K$35,9,FALSE))</f>
        <v/>
      </c>
      <c r="AF23" s="263" t="str">
        <f>IF(AF22="","",VLOOKUP(AF22,'シフト記号表（勤務時間帯）'!$C$6:$K$35,9,FALSE))</f>
        <v/>
      </c>
      <c r="AG23" s="261" t="str">
        <f>IF(AG22="","",VLOOKUP(AG22,'シフト記号表（勤務時間帯）'!$C$6:$K$35,9,FALSE))</f>
        <v/>
      </c>
      <c r="AH23" s="262" t="str">
        <f>IF(AH22="","",VLOOKUP(AH22,'シフト記号表（勤務時間帯）'!$C$6:$K$35,9,FALSE))</f>
        <v/>
      </c>
      <c r="AI23" s="262" t="str">
        <f>IF(AI22="","",VLOOKUP(AI22,'シフト記号表（勤務時間帯）'!$C$6:$K$35,9,FALSE))</f>
        <v/>
      </c>
      <c r="AJ23" s="262" t="str">
        <f>IF(AJ22="","",VLOOKUP(AJ22,'シフト記号表（勤務時間帯）'!$C$6:$K$35,9,FALSE))</f>
        <v/>
      </c>
      <c r="AK23" s="262" t="str">
        <f>IF(AK22="","",VLOOKUP(AK22,'シフト記号表（勤務時間帯）'!$C$6:$K$35,9,FALSE))</f>
        <v/>
      </c>
      <c r="AL23" s="262" t="str">
        <f>IF(AL22="","",VLOOKUP(AL22,'シフト記号表（勤務時間帯）'!$C$6:$K$35,9,FALSE))</f>
        <v/>
      </c>
      <c r="AM23" s="263" t="str">
        <f>IF(AM22="","",VLOOKUP(AM22,'シフト記号表（勤務時間帯）'!$C$6:$K$35,9,FALSE))</f>
        <v/>
      </c>
      <c r="AN23" s="261" t="str">
        <f>IF(AN22="","",VLOOKUP(AN22,'シフト記号表（勤務時間帯）'!$C$6:$K$35,9,FALSE))</f>
        <v/>
      </c>
      <c r="AO23" s="262" t="str">
        <f>IF(AO22="","",VLOOKUP(AO22,'シフト記号表（勤務時間帯）'!$C$6:$K$35,9,FALSE))</f>
        <v/>
      </c>
      <c r="AP23" s="262" t="str">
        <f>IF(AP22="","",VLOOKUP(AP22,'シフト記号表（勤務時間帯）'!$C$6:$K$35,9,FALSE))</f>
        <v/>
      </c>
      <c r="AQ23" s="262" t="str">
        <f>IF(AQ22="","",VLOOKUP(AQ22,'シフト記号表（勤務時間帯）'!$C$6:$K$35,9,FALSE))</f>
        <v/>
      </c>
      <c r="AR23" s="262" t="str">
        <f>IF(AR22="","",VLOOKUP(AR22,'シフト記号表（勤務時間帯）'!$C$6:$K$35,9,FALSE))</f>
        <v/>
      </c>
      <c r="AS23" s="262" t="str">
        <f>IF(AS22="","",VLOOKUP(AS22,'シフト記号表（勤務時間帯）'!$C$6:$K$35,9,FALSE))</f>
        <v/>
      </c>
      <c r="AT23" s="263" t="str">
        <f>IF(AT22="","",VLOOKUP(AT22,'シフト記号表（勤務時間帯）'!$C$6:$K$35,9,FALSE))</f>
        <v/>
      </c>
      <c r="AU23" s="261" t="str">
        <f>IF(AU22="","",VLOOKUP(AU22,'シフト記号表（勤務時間帯）'!$C$6:$K$35,9,FALSE))</f>
        <v/>
      </c>
      <c r="AV23" s="262" t="str">
        <f>IF(AV22="","",VLOOKUP(AV22,'シフト記号表（勤務時間帯）'!$C$6:$K$35,9,FALSE))</f>
        <v/>
      </c>
      <c r="AW23" s="262" t="str">
        <f>IF(AW22="","",VLOOKUP(AW22,'シフト記号表（勤務時間帯）'!$C$6:$K$35,9,FALSE))</f>
        <v/>
      </c>
      <c r="AX23" s="549">
        <f>IF($BB$3="４週",SUM(S23:AT23),IF($BB$3="暦月",SUM(S23:AW23),""))</f>
        <v>0</v>
      </c>
      <c r="AY23" s="550"/>
      <c r="AZ23" s="551">
        <f>IF($BB$3="４週",AX23/4,IF($BB$3="暦月",'地密通所（100名）'!AX23/('地密通所（100名）'!$BB$8/7),""))</f>
        <v>0</v>
      </c>
      <c r="BA23" s="552"/>
      <c r="BB23" s="323"/>
      <c r="BC23" s="324"/>
      <c r="BD23" s="324"/>
      <c r="BE23" s="324"/>
      <c r="BF23" s="325"/>
    </row>
    <row r="24" spans="2:58" ht="20.25" customHeight="1" x14ac:dyDescent="0.4">
      <c r="B24" s="528"/>
      <c r="C24" s="436"/>
      <c r="D24" s="437"/>
      <c r="E24" s="438"/>
      <c r="F24" s="93">
        <f>C22</f>
        <v>0</v>
      </c>
      <c r="G24" s="342"/>
      <c r="H24" s="346"/>
      <c r="I24" s="347"/>
      <c r="J24" s="347"/>
      <c r="K24" s="348"/>
      <c r="L24" s="403"/>
      <c r="M24" s="404"/>
      <c r="N24" s="404"/>
      <c r="O24" s="405"/>
      <c r="P24" s="553" t="s">
        <v>50</v>
      </c>
      <c r="Q24" s="554"/>
      <c r="R24" s="555"/>
      <c r="S24" s="264" t="str">
        <f>IF(S22="","",VLOOKUP(S22,'シフト記号表（勤務時間帯）'!$C$6:$U$35,19,FALSE))</f>
        <v/>
      </c>
      <c r="T24" s="265" t="str">
        <f>IF(T22="","",VLOOKUP(T22,'シフト記号表（勤務時間帯）'!$C$6:$U$35,19,FALSE))</f>
        <v/>
      </c>
      <c r="U24" s="265" t="str">
        <f>IF(U22="","",VLOOKUP(U22,'シフト記号表（勤務時間帯）'!$C$6:$U$35,19,FALSE))</f>
        <v/>
      </c>
      <c r="V24" s="265" t="str">
        <f>IF(V22="","",VLOOKUP(V22,'シフト記号表（勤務時間帯）'!$C$6:$U$35,19,FALSE))</f>
        <v/>
      </c>
      <c r="W24" s="265" t="str">
        <f>IF(W22="","",VLOOKUP(W22,'シフト記号表（勤務時間帯）'!$C$6:$U$35,19,FALSE))</f>
        <v/>
      </c>
      <c r="X24" s="265" t="str">
        <f>IF(X22="","",VLOOKUP(X22,'シフト記号表（勤務時間帯）'!$C$6:$U$35,19,FALSE))</f>
        <v/>
      </c>
      <c r="Y24" s="266" t="str">
        <f>IF(Y22="","",VLOOKUP(Y22,'シフト記号表（勤務時間帯）'!$C$6:$U$35,19,FALSE))</f>
        <v/>
      </c>
      <c r="Z24" s="264" t="str">
        <f>IF(Z22="","",VLOOKUP(Z22,'シフト記号表（勤務時間帯）'!$C$6:$U$35,19,FALSE))</f>
        <v/>
      </c>
      <c r="AA24" s="265" t="str">
        <f>IF(AA22="","",VLOOKUP(AA22,'シフト記号表（勤務時間帯）'!$C$6:$U$35,19,FALSE))</f>
        <v/>
      </c>
      <c r="AB24" s="265" t="str">
        <f>IF(AB22="","",VLOOKUP(AB22,'シフト記号表（勤務時間帯）'!$C$6:$U$35,19,FALSE))</f>
        <v/>
      </c>
      <c r="AC24" s="265" t="str">
        <f>IF(AC22="","",VLOOKUP(AC22,'シフト記号表（勤務時間帯）'!$C$6:$U$35,19,FALSE))</f>
        <v/>
      </c>
      <c r="AD24" s="265" t="str">
        <f>IF(AD22="","",VLOOKUP(AD22,'シフト記号表（勤務時間帯）'!$C$6:$U$35,19,FALSE))</f>
        <v/>
      </c>
      <c r="AE24" s="265" t="str">
        <f>IF(AE22="","",VLOOKUP(AE22,'シフト記号表（勤務時間帯）'!$C$6:$U$35,19,FALSE))</f>
        <v/>
      </c>
      <c r="AF24" s="266" t="str">
        <f>IF(AF22="","",VLOOKUP(AF22,'シフト記号表（勤務時間帯）'!$C$6:$U$35,19,FALSE))</f>
        <v/>
      </c>
      <c r="AG24" s="264" t="str">
        <f>IF(AG22="","",VLOOKUP(AG22,'シフト記号表（勤務時間帯）'!$C$6:$U$35,19,FALSE))</f>
        <v/>
      </c>
      <c r="AH24" s="265" t="str">
        <f>IF(AH22="","",VLOOKUP(AH22,'シフト記号表（勤務時間帯）'!$C$6:$U$35,19,FALSE))</f>
        <v/>
      </c>
      <c r="AI24" s="265" t="str">
        <f>IF(AI22="","",VLOOKUP(AI22,'シフト記号表（勤務時間帯）'!$C$6:$U$35,19,FALSE))</f>
        <v/>
      </c>
      <c r="AJ24" s="265" t="str">
        <f>IF(AJ22="","",VLOOKUP(AJ22,'シフト記号表（勤務時間帯）'!$C$6:$U$35,19,FALSE))</f>
        <v/>
      </c>
      <c r="AK24" s="265" t="str">
        <f>IF(AK22="","",VLOOKUP(AK22,'シフト記号表（勤務時間帯）'!$C$6:$U$35,19,FALSE))</f>
        <v/>
      </c>
      <c r="AL24" s="265" t="str">
        <f>IF(AL22="","",VLOOKUP(AL22,'シフト記号表（勤務時間帯）'!$C$6:$U$35,19,FALSE))</f>
        <v/>
      </c>
      <c r="AM24" s="266" t="str">
        <f>IF(AM22="","",VLOOKUP(AM22,'シフト記号表（勤務時間帯）'!$C$6:$U$35,19,FALSE))</f>
        <v/>
      </c>
      <c r="AN24" s="264" t="str">
        <f>IF(AN22="","",VLOOKUP(AN22,'シフト記号表（勤務時間帯）'!$C$6:$U$35,19,FALSE))</f>
        <v/>
      </c>
      <c r="AO24" s="265" t="str">
        <f>IF(AO22="","",VLOOKUP(AO22,'シフト記号表（勤務時間帯）'!$C$6:$U$35,19,FALSE))</f>
        <v/>
      </c>
      <c r="AP24" s="265" t="str">
        <f>IF(AP22="","",VLOOKUP(AP22,'シフト記号表（勤務時間帯）'!$C$6:$U$35,19,FALSE))</f>
        <v/>
      </c>
      <c r="AQ24" s="265" t="str">
        <f>IF(AQ22="","",VLOOKUP(AQ22,'シフト記号表（勤務時間帯）'!$C$6:$U$35,19,FALSE))</f>
        <v/>
      </c>
      <c r="AR24" s="265" t="str">
        <f>IF(AR22="","",VLOOKUP(AR22,'シフト記号表（勤務時間帯）'!$C$6:$U$35,19,FALSE))</f>
        <v/>
      </c>
      <c r="AS24" s="265" t="str">
        <f>IF(AS22="","",VLOOKUP(AS22,'シフト記号表（勤務時間帯）'!$C$6:$U$35,19,FALSE))</f>
        <v/>
      </c>
      <c r="AT24" s="266" t="str">
        <f>IF(AT22="","",VLOOKUP(AT22,'シフト記号表（勤務時間帯）'!$C$6:$U$35,19,FALSE))</f>
        <v/>
      </c>
      <c r="AU24" s="264" t="str">
        <f>IF(AU22="","",VLOOKUP(AU22,'シフト記号表（勤務時間帯）'!$C$6:$U$35,19,FALSE))</f>
        <v/>
      </c>
      <c r="AV24" s="265" t="str">
        <f>IF(AV22="","",VLOOKUP(AV22,'シフト記号表（勤務時間帯）'!$C$6:$U$35,19,FALSE))</f>
        <v/>
      </c>
      <c r="AW24" s="265" t="str">
        <f>IF(AW22="","",VLOOKUP(AW22,'シフト記号表（勤務時間帯）'!$C$6:$U$35,19,FALSE))</f>
        <v/>
      </c>
      <c r="AX24" s="530">
        <f>IF($BB$3="４週",SUM(S24:AT24),IF($BB$3="暦月",SUM(S24:AW24),""))</f>
        <v>0</v>
      </c>
      <c r="AY24" s="531"/>
      <c r="AZ24" s="542">
        <f>IF($BB$3="４週",AX24/4,IF($BB$3="暦月",'地密通所（100名）'!AX24/('地密通所（100名）'!$BB$8/7),""))</f>
        <v>0</v>
      </c>
      <c r="BA24" s="543"/>
      <c r="BB24" s="326"/>
      <c r="BC24" s="327"/>
      <c r="BD24" s="327"/>
      <c r="BE24" s="327"/>
      <c r="BF24" s="328"/>
    </row>
    <row r="25" spans="2:58" ht="20.25" customHeight="1" x14ac:dyDescent="0.4">
      <c r="B25" s="528">
        <f>B22+1</f>
        <v>2</v>
      </c>
      <c r="C25" s="439"/>
      <c r="D25" s="440"/>
      <c r="E25" s="441"/>
      <c r="F25" s="118"/>
      <c r="G25" s="445"/>
      <c r="H25" s="447"/>
      <c r="I25" s="347"/>
      <c r="J25" s="347"/>
      <c r="K25" s="348"/>
      <c r="L25" s="448"/>
      <c r="M25" s="449"/>
      <c r="N25" s="449"/>
      <c r="O25" s="450"/>
      <c r="P25" s="536" t="s">
        <v>49</v>
      </c>
      <c r="Q25" s="537"/>
      <c r="R25" s="538"/>
      <c r="S25" s="274"/>
      <c r="T25" s="273"/>
      <c r="U25" s="273"/>
      <c r="V25" s="273"/>
      <c r="W25" s="273"/>
      <c r="X25" s="273"/>
      <c r="Y25" s="275"/>
      <c r="Z25" s="274"/>
      <c r="AA25" s="273"/>
      <c r="AB25" s="273"/>
      <c r="AC25" s="273"/>
      <c r="AD25" s="273"/>
      <c r="AE25" s="273"/>
      <c r="AF25" s="275"/>
      <c r="AG25" s="274"/>
      <c r="AH25" s="273"/>
      <c r="AI25" s="273"/>
      <c r="AJ25" s="273"/>
      <c r="AK25" s="273"/>
      <c r="AL25" s="273"/>
      <c r="AM25" s="275"/>
      <c r="AN25" s="274"/>
      <c r="AO25" s="273"/>
      <c r="AP25" s="273"/>
      <c r="AQ25" s="273"/>
      <c r="AR25" s="273"/>
      <c r="AS25" s="273"/>
      <c r="AT25" s="275"/>
      <c r="AU25" s="274"/>
      <c r="AV25" s="273"/>
      <c r="AW25" s="273"/>
      <c r="AX25" s="638"/>
      <c r="AY25" s="639"/>
      <c r="AZ25" s="640"/>
      <c r="BA25" s="641"/>
      <c r="BB25" s="442"/>
      <c r="BC25" s="443"/>
      <c r="BD25" s="443"/>
      <c r="BE25" s="443"/>
      <c r="BF25" s="444"/>
    </row>
    <row r="26" spans="2:58" ht="20.25" customHeight="1" x14ac:dyDescent="0.4">
      <c r="B26" s="528"/>
      <c r="C26" s="433"/>
      <c r="D26" s="434"/>
      <c r="E26" s="435"/>
      <c r="F26" s="92"/>
      <c r="G26" s="342"/>
      <c r="H26" s="346"/>
      <c r="I26" s="347"/>
      <c r="J26" s="347"/>
      <c r="K26" s="348"/>
      <c r="L26" s="403"/>
      <c r="M26" s="404"/>
      <c r="N26" s="404"/>
      <c r="O26" s="405"/>
      <c r="P26" s="546" t="s">
        <v>15</v>
      </c>
      <c r="Q26" s="547"/>
      <c r="R26" s="548"/>
      <c r="S26" s="261" t="str">
        <f>IF(S25="","",VLOOKUP(S25,'シフト記号表（勤務時間帯）'!$C$6:$K$35,9,FALSE))</f>
        <v/>
      </c>
      <c r="T26" s="262" t="str">
        <f>IF(T25="","",VLOOKUP(T25,'シフト記号表（勤務時間帯）'!$C$6:$K$35,9,FALSE))</f>
        <v/>
      </c>
      <c r="U26" s="262" t="str">
        <f>IF(U25="","",VLOOKUP(U25,'シフト記号表（勤務時間帯）'!$C$6:$K$35,9,FALSE))</f>
        <v/>
      </c>
      <c r="V26" s="262" t="str">
        <f>IF(V25="","",VLOOKUP(V25,'シフト記号表（勤務時間帯）'!$C$6:$K$35,9,FALSE))</f>
        <v/>
      </c>
      <c r="W26" s="262" t="str">
        <f>IF(W25="","",VLOOKUP(W25,'シフト記号表（勤務時間帯）'!$C$6:$K$35,9,FALSE))</f>
        <v/>
      </c>
      <c r="X26" s="262" t="str">
        <f>IF(X25="","",VLOOKUP(X25,'シフト記号表（勤務時間帯）'!$C$6:$K$35,9,FALSE))</f>
        <v/>
      </c>
      <c r="Y26" s="263" t="str">
        <f>IF(Y25="","",VLOOKUP(Y25,'シフト記号表（勤務時間帯）'!$C$6:$K$35,9,FALSE))</f>
        <v/>
      </c>
      <c r="Z26" s="261" t="str">
        <f>IF(Z25="","",VLOOKUP(Z25,'シフト記号表（勤務時間帯）'!$C$6:$K$35,9,FALSE))</f>
        <v/>
      </c>
      <c r="AA26" s="262" t="str">
        <f>IF(AA25="","",VLOOKUP(AA25,'シフト記号表（勤務時間帯）'!$C$6:$K$35,9,FALSE))</f>
        <v/>
      </c>
      <c r="AB26" s="262" t="str">
        <f>IF(AB25="","",VLOOKUP(AB25,'シフト記号表（勤務時間帯）'!$C$6:$K$35,9,FALSE))</f>
        <v/>
      </c>
      <c r="AC26" s="262" t="str">
        <f>IF(AC25="","",VLOOKUP(AC25,'シフト記号表（勤務時間帯）'!$C$6:$K$35,9,FALSE))</f>
        <v/>
      </c>
      <c r="AD26" s="262" t="str">
        <f>IF(AD25="","",VLOOKUP(AD25,'シフト記号表（勤務時間帯）'!$C$6:$K$35,9,FALSE))</f>
        <v/>
      </c>
      <c r="AE26" s="262" t="str">
        <f>IF(AE25="","",VLOOKUP(AE25,'シフト記号表（勤務時間帯）'!$C$6:$K$35,9,FALSE))</f>
        <v/>
      </c>
      <c r="AF26" s="263" t="str">
        <f>IF(AF25="","",VLOOKUP(AF25,'シフト記号表（勤務時間帯）'!$C$6:$K$35,9,FALSE))</f>
        <v/>
      </c>
      <c r="AG26" s="261" t="str">
        <f>IF(AG25="","",VLOOKUP(AG25,'シフト記号表（勤務時間帯）'!$C$6:$K$35,9,FALSE))</f>
        <v/>
      </c>
      <c r="AH26" s="262" t="str">
        <f>IF(AH25="","",VLOOKUP(AH25,'シフト記号表（勤務時間帯）'!$C$6:$K$35,9,FALSE))</f>
        <v/>
      </c>
      <c r="AI26" s="262" t="str">
        <f>IF(AI25="","",VLOOKUP(AI25,'シフト記号表（勤務時間帯）'!$C$6:$K$35,9,FALSE))</f>
        <v/>
      </c>
      <c r="AJ26" s="262" t="str">
        <f>IF(AJ25="","",VLOOKUP(AJ25,'シフト記号表（勤務時間帯）'!$C$6:$K$35,9,FALSE))</f>
        <v/>
      </c>
      <c r="AK26" s="262" t="str">
        <f>IF(AK25="","",VLOOKUP(AK25,'シフト記号表（勤務時間帯）'!$C$6:$K$35,9,FALSE))</f>
        <v/>
      </c>
      <c r="AL26" s="262" t="str">
        <f>IF(AL25="","",VLOOKUP(AL25,'シフト記号表（勤務時間帯）'!$C$6:$K$35,9,FALSE))</f>
        <v/>
      </c>
      <c r="AM26" s="263" t="str">
        <f>IF(AM25="","",VLOOKUP(AM25,'シフト記号表（勤務時間帯）'!$C$6:$K$35,9,FALSE))</f>
        <v/>
      </c>
      <c r="AN26" s="261" t="str">
        <f>IF(AN25="","",VLOOKUP(AN25,'シフト記号表（勤務時間帯）'!$C$6:$K$35,9,FALSE))</f>
        <v/>
      </c>
      <c r="AO26" s="262" t="str">
        <f>IF(AO25="","",VLOOKUP(AO25,'シフト記号表（勤務時間帯）'!$C$6:$K$35,9,FALSE))</f>
        <v/>
      </c>
      <c r="AP26" s="262" t="str">
        <f>IF(AP25="","",VLOOKUP(AP25,'シフト記号表（勤務時間帯）'!$C$6:$K$35,9,FALSE))</f>
        <v/>
      </c>
      <c r="AQ26" s="262" t="str">
        <f>IF(AQ25="","",VLOOKUP(AQ25,'シフト記号表（勤務時間帯）'!$C$6:$K$35,9,FALSE))</f>
        <v/>
      </c>
      <c r="AR26" s="262" t="str">
        <f>IF(AR25="","",VLOOKUP(AR25,'シフト記号表（勤務時間帯）'!$C$6:$K$35,9,FALSE))</f>
        <v/>
      </c>
      <c r="AS26" s="262" t="str">
        <f>IF(AS25="","",VLOOKUP(AS25,'シフト記号表（勤務時間帯）'!$C$6:$K$35,9,FALSE))</f>
        <v/>
      </c>
      <c r="AT26" s="263" t="str">
        <f>IF(AT25="","",VLOOKUP(AT25,'シフト記号表（勤務時間帯）'!$C$6:$K$35,9,FALSE))</f>
        <v/>
      </c>
      <c r="AU26" s="261" t="str">
        <f>IF(AU25="","",VLOOKUP(AU25,'シフト記号表（勤務時間帯）'!$C$6:$K$35,9,FALSE))</f>
        <v/>
      </c>
      <c r="AV26" s="262" t="str">
        <f>IF(AV25="","",VLOOKUP(AV25,'シフト記号表（勤務時間帯）'!$C$6:$K$35,9,FALSE))</f>
        <v/>
      </c>
      <c r="AW26" s="262" t="str">
        <f>IF(AW25="","",VLOOKUP(AW25,'シフト記号表（勤務時間帯）'!$C$6:$K$35,9,FALSE))</f>
        <v/>
      </c>
      <c r="AX26" s="549">
        <f>IF($BB$3="４週",SUM(S26:AT26),IF($BB$3="暦月",SUM(S26:AW26),""))</f>
        <v>0</v>
      </c>
      <c r="AY26" s="550"/>
      <c r="AZ26" s="551">
        <f>IF($BB$3="４週",AX26/4,IF($BB$3="暦月",'地密通所（100名）'!AX26/('地密通所（100名）'!$BB$8/7),""))</f>
        <v>0</v>
      </c>
      <c r="BA26" s="552"/>
      <c r="BB26" s="323"/>
      <c r="BC26" s="324"/>
      <c r="BD26" s="324"/>
      <c r="BE26" s="324"/>
      <c r="BF26" s="325"/>
    </row>
    <row r="27" spans="2:58" ht="20.25" customHeight="1" x14ac:dyDescent="0.4">
      <c r="B27" s="528"/>
      <c r="C27" s="436"/>
      <c r="D27" s="437"/>
      <c r="E27" s="438"/>
      <c r="F27" s="92">
        <f>C25</f>
        <v>0</v>
      </c>
      <c r="G27" s="446"/>
      <c r="H27" s="346"/>
      <c r="I27" s="347"/>
      <c r="J27" s="347"/>
      <c r="K27" s="348"/>
      <c r="L27" s="451"/>
      <c r="M27" s="452"/>
      <c r="N27" s="452"/>
      <c r="O27" s="453"/>
      <c r="P27" s="553" t="s">
        <v>50</v>
      </c>
      <c r="Q27" s="554"/>
      <c r="R27" s="555"/>
      <c r="S27" s="264" t="str">
        <f>IF(S25="","",VLOOKUP(S25,'シフト記号表（勤務時間帯）'!$C$6:$U$35,19,FALSE))</f>
        <v/>
      </c>
      <c r="T27" s="265" t="str">
        <f>IF(T25="","",VLOOKUP(T25,'シフト記号表（勤務時間帯）'!$C$6:$U$35,19,FALSE))</f>
        <v/>
      </c>
      <c r="U27" s="265" t="str">
        <f>IF(U25="","",VLOOKUP(U25,'シフト記号表（勤務時間帯）'!$C$6:$U$35,19,FALSE))</f>
        <v/>
      </c>
      <c r="V27" s="265" t="str">
        <f>IF(V25="","",VLOOKUP(V25,'シフト記号表（勤務時間帯）'!$C$6:$U$35,19,FALSE))</f>
        <v/>
      </c>
      <c r="W27" s="265" t="str">
        <f>IF(W25="","",VLOOKUP(W25,'シフト記号表（勤務時間帯）'!$C$6:$U$35,19,FALSE))</f>
        <v/>
      </c>
      <c r="X27" s="265" t="str">
        <f>IF(X25="","",VLOOKUP(X25,'シフト記号表（勤務時間帯）'!$C$6:$U$35,19,FALSE))</f>
        <v/>
      </c>
      <c r="Y27" s="266" t="str">
        <f>IF(Y25="","",VLOOKUP(Y25,'シフト記号表（勤務時間帯）'!$C$6:$U$35,19,FALSE))</f>
        <v/>
      </c>
      <c r="Z27" s="264" t="str">
        <f>IF(Z25="","",VLOOKUP(Z25,'シフト記号表（勤務時間帯）'!$C$6:$U$35,19,FALSE))</f>
        <v/>
      </c>
      <c r="AA27" s="265" t="str">
        <f>IF(AA25="","",VLOOKUP(AA25,'シフト記号表（勤務時間帯）'!$C$6:$U$35,19,FALSE))</f>
        <v/>
      </c>
      <c r="AB27" s="265" t="str">
        <f>IF(AB25="","",VLOOKUP(AB25,'シフト記号表（勤務時間帯）'!$C$6:$U$35,19,FALSE))</f>
        <v/>
      </c>
      <c r="AC27" s="265" t="str">
        <f>IF(AC25="","",VLOOKUP(AC25,'シフト記号表（勤務時間帯）'!$C$6:$U$35,19,FALSE))</f>
        <v/>
      </c>
      <c r="AD27" s="265" t="str">
        <f>IF(AD25="","",VLOOKUP(AD25,'シフト記号表（勤務時間帯）'!$C$6:$U$35,19,FALSE))</f>
        <v/>
      </c>
      <c r="AE27" s="265" t="str">
        <f>IF(AE25="","",VLOOKUP(AE25,'シフト記号表（勤務時間帯）'!$C$6:$U$35,19,FALSE))</f>
        <v/>
      </c>
      <c r="AF27" s="266" t="str">
        <f>IF(AF25="","",VLOOKUP(AF25,'シフト記号表（勤務時間帯）'!$C$6:$U$35,19,FALSE))</f>
        <v/>
      </c>
      <c r="AG27" s="264" t="str">
        <f>IF(AG25="","",VLOOKUP(AG25,'シフト記号表（勤務時間帯）'!$C$6:$U$35,19,FALSE))</f>
        <v/>
      </c>
      <c r="AH27" s="265" t="str">
        <f>IF(AH25="","",VLOOKUP(AH25,'シフト記号表（勤務時間帯）'!$C$6:$U$35,19,FALSE))</f>
        <v/>
      </c>
      <c r="AI27" s="265" t="str">
        <f>IF(AI25="","",VLOOKUP(AI25,'シフト記号表（勤務時間帯）'!$C$6:$U$35,19,FALSE))</f>
        <v/>
      </c>
      <c r="AJ27" s="265" t="str">
        <f>IF(AJ25="","",VLOOKUP(AJ25,'シフト記号表（勤務時間帯）'!$C$6:$U$35,19,FALSE))</f>
        <v/>
      </c>
      <c r="AK27" s="265" t="str">
        <f>IF(AK25="","",VLOOKUP(AK25,'シフト記号表（勤務時間帯）'!$C$6:$U$35,19,FALSE))</f>
        <v/>
      </c>
      <c r="AL27" s="265" t="str">
        <f>IF(AL25="","",VLOOKUP(AL25,'シフト記号表（勤務時間帯）'!$C$6:$U$35,19,FALSE))</f>
        <v/>
      </c>
      <c r="AM27" s="266" t="str">
        <f>IF(AM25="","",VLOOKUP(AM25,'シフト記号表（勤務時間帯）'!$C$6:$U$35,19,FALSE))</f>
        <v/>
      </c>
      <c r="AN27" s="264" t="str">
        <f>IF(AN25="","",VLOOKUP(AN25,'シフト記号表（勤務時間帯）'!$C$6:$U$35,19,FALSE))</f>
        <v/>
      </c>
      <c r="AO27" s="265" t="str">
        <f>IF(AO25="","",VLOOKUP(AO25,'シフト記号表（勤務時間帯）'!$C$6:$U$35,19,FALSE))</f>
        <v/>
      </c>
      <c r="AP27" s="265" t="str">
        <f>IF(AP25="","",VLOOKUP(AP25,'シフト記号表（勤務時間帯）'!$C$6:$U$35,19,FALSE))</f>
        <v/>
      </c>
      <c r="AQ27" s="265" t="str">
        <f>IF(AQ25="","",VLOOKUP(AQ25,'シフト記号表（勤務時間帯）'!$C$6:$U$35,19,FALSE))</f>
        <v/>
      </c>
      <c r="AR27" s="265" t="str">
        <f>IF(AR25="","",VLOOKUP(AR25,'シフト記号表（勤務時間帯）'!$C$6:$U$35,19,FALSE))</f>
        <v/>
      </c>
      <c r="AS27" s="265" t="str">
        <f>IF(AS25="","",VLOOKUP(AS25,'シフト記号表（勤務時間帯）'!$C$6:$U$35,19,FALSE))</f>
        <v/>
      </c>
      <c r="AT27" s="266" t="str">
        <f>IF(AT25="","",VLOOKUP(AT25,'シフト記号表（勤務時間帯）'!$C$6:$U$35,19,FALSE))</f>
        <v/>
      </c>
      <c r="AU27" s="264" t="str">
        <f>IF(AU25="","",VLOOKUP(AU25,'シフト記号表（勤務時間帯）'!$C$6:$U$35,19,FALSE))</f>
        <v/>
      </c>
      <c r="AV27" s="265" t="str">
        <f>IF(AV25="","",VLOOKUP(AV25,'シフト記号表（勤務時間帯）'!$C$6:$U$35,19,FALSE))</f>
        <v/>
      </c>
      <c r="AW27" s="265" t="str">
        <f>IF(AW25="","",VLOOKUP(AW25,'シフト記号表（勤務時間帯）'!$C$6:$U$35,19,FALSE))</f>
        <v/>
      </c>
      <c r="AX27" s="530">
        <f>IF($BB$3="４週",SUM(S27:AT27),IF($BB$3="暦月",SUM(S27:AW27),""))</f>
        <v>0</v>
      </c>
      <c r="AY27" s="531"/>
      <c r="AZ27" s="542">
        <f>IF($BB$3="４週",AX27/4,IF($BB$3="暦月",'地密通所（100名）'!AX27/('地密通所（100名）'!$BB$8/7),""))</f>
        <v>0</v>
      </c>
      <c r="BA27" s="543"/>
      <c r="BB27" s="326"/>
      <c r="BC27" s="327"/>
      <c r="BD27" s="327"/>
      <c r="BE27" s="327"/>
      <c r="BF27" s="328"/>
    </row>
    <row r="28" spans="2:58" ht="20.25" customHeight="1" x14ac:dyDescent="0.4">
      <c r="B28" s="528">
        <f>B25+1</f>
        <v>3</v>
      </c>
      <c r="C28" s="416"/>
      <c r="D28" s="417"/>
      <c r="E28" s="418"/>
      <c r="F28" s="118"/>
      <c r="G28" s="445"/>
      <c r="H28" s="447"/>
      <c r="I28" s="347"/>
      <c r="J28" s="347"/>
      <c r="K28" s="348"/>
      <c r="L28" s="448"/>
      <c r="M28" s="449"/>
      <c r="N28" s="449"/>
      <c r="O28" s="450"/>
      <c r="P28" s="536" t="s">
        <v>49</v>
      </c>
      <c r="Q28" s="537"/>
      <c r="R28" s="538"/>
      <c r="S28" s="274"/>
      <c r="T28" s="273"/>
      <c r="U28" s="273"/>
      <c r="V28" s="273"/>
      <c r="W28" s="273"/>
      <c r="X28" s="273"/>
      <c r="Y28" s="275"/>
      <c r="Z28" s="274"/>
      <c r="AA28" s="273"/>
      <c r="AB28" s="273"/>
      <c r="AC28" s="273"/>
      <c r="AD28" s="273"/>
      <c r="AE28" s="273"/>
      <c r="AF28" s="275"/>
      <c r="AG28" s="274"/>
      <c r="AH28" s="273"/>
      <c r="AI28" s="273"/>
      <c r="AJ28" s="273"/>
      <c r="AK28" s="273"/>
      <c r="AL28" s="273"/>
      <c r="AM28" s="275"/>
      <c r="AN28" s="274"/>
      <c r="AO28" s="273"/>
      <c r="AP28" s="273"/>
      <c r="AQ28" s="273"/>
      <c r="AR28" s="273"/>
      <c r="AS28" s="273"/>
      <c r="AT28" s="275"/>
      <c r="AU28" s="274"/>
      <c r="AV28" s="273"/>
      <c r="AW28" s="273"/>
      <c r="AX28" s="638"/>
      <c r="AY28" s="639"/>
      <c r="AZ28" s="640"/>
      <c r="BA28" s="641"/>
      <c r="BB28" s="442"/>
      <c r="BC28" s="443"/>
      <c r="BD28" s="443"/>
      <c r="BE28" s="443"/>
      <c r="BF28" s="444"/>
    </row>
    <row r="29" spans="2:58" ht="20.25" customHeight="1" x14ac:dyDescent="0.4">
      <c r="B29" s="528"/>
      <c r="C29" s="419"/>
      <c r="D29" s="420"/>
      <c r="E29" s="421"/>
      <c r="F29" s="92"/>
      <c r="G29" s="342"/>
      <c r="H29" s="346"/>
      <c r="I29" s="347"/>
      <c r="J29" s="347"/>
      <c r="K29" s="348"/>
      <c r="L29" s="403"/>
      <c r="M29" s="404"/>
      <c r="N29" s="404"/>
      <c r="O29" s="405"/>
      <c r="P29" s="546" t="s">
        <v>15</v>
      </c>
      <c r="Q29" s="547"/>
      <c r="R29" s="548"/>
      <c r="S29" s="261" t="str">
        <f>IF(S28="","",VLOOKUP(S28,'シフト記号表（勤務時間帯）'!$C$6:$K$35,9,FALSE))</f>
        <v/>
      </c>
      <c r="T29" s="262" t="str">
        <f>IF(T28="","",VLOOKUP(T28,'シフト記号表（勤務時間帯）'!$C$6:$K$35,9,FALSE))</f>
        <v/>
      </c>
      <c r="U29" s="262" t="str">
        <f>IF(U28="","",VLOOKUP(U28,'シフト記号表（勤務時間帯）'!$C$6:$K$35,9,FALSE))</f>
        <v/>
      </c>
      <c r="V29" s="262" t="str">
        <f>IF(V28="","",VLOOKUP(V28,'シフト記号表（勤務時間帯）'!$C$6:$K$35,9,FALSE))</f>
        <v/>
      </c>
      <c r="W29" s="262" t="str">
        <f>IF(W28="","",VLOOKUP(W28,'シフト記号表（勤務時間帯）'!$C$6:$K$35,9,FALSE))</f>
        <v/>
      </c>
      <c r="X29" s="262" t="str">
        <f>IF(X28="","",VLOOKUP(X28,'シフト記号表（勤務時間帯）'!$C$6:$K$35,9,FALSE))</f>
        <v/>
      </c>
      <c r="Y29" s="263" t="str">
        <f>IF(Y28="","",VLOOKUP(Y28,'シフト記号表（勤務時間帯）'!$C$6:$K$35,9,FALSE))</f>
        <v/>
      </c>
      <c r="Z29" s="261" t="str">
        <f>IF(Z28="","",VLOOKUP(Z28,'シフト記号表（勤務時間帯）'!$C$6:$K$35,9,FALSE))</f>
        <v/>
      </c>
      <c r="AA29" s="262" t="str">
        <f>IF(AA28="","",VLOOKUP(AA28,'シフト記号表（勤務時間帯）'!$C$6:$K$35,9,FALSE))</f>
        <v/>
      </c>
      <c r="AB29" s="262" t="str">
        <f>IF(AB28="","",VLOOKUP(AB28,'シフト記号表（勤務時間帯）'!$C$6:$K$35,9,FALSE))</f>
        <v/>
      </c>
      <c r="AC29" s="262" t="str">
        <f>IF(AC28="","",VLOOKUP(AC28,'シフト記号表（勤務時間帯）'!$C$6:$K$35,9,FALSE))</f>
        <v/>
      </c>
      <c r="AD29" s="262" t="str">
        <f>IF(AD28="","",VLOOKUP(AD28,'シフト記号表（勤務時間帯）'!$C$6:$K$35,9,FALSE))</f>
        <v/>
      </c>
      <c r="AE29" s="262" t="str">
        <f>IF(AE28="","",VLOOKUP(AE28,'シフト記号表（勤務時間帯）'!$C$6:$K$35,9,FALSE))</f>
        <v/>
      </c>
      <c r="AF29" s="263" t="str">
        <f>IF(AF28="","",VLOOKUP(AF28,'シフト記号表（勤務時間帯）'!$C$6:$K$35,9,FALSE))</f>
        <v/>
      </c>
      <c r="AG29" s="261" t="str">
        <f>IF(AG28="","",VLOOKUP(AG28,'シフト記号表（勤務時間帯）'!$C$6:$K$35,9,FALSE))</f>
        <v/>
      </c>
      <c r="AH29" s="262" t="str">
        <f>IF(AH28="","",VLOOKUP(AH28,'シフト記号表（勤務時間帯）'!$C$6:$K$35,9,FALSE))</f>
        <v/>
      </c>
      <c r="AI29" s="262" t="str">
        <f>IF(AI28="","",VLOOKUP(AI28,'シフト記号表（勤務時間帯）'!$C$6:$K$35,9,FALSE))</f>
        <v/>
      </c>
      <c r="AJ29" s="262" t="str">
        <f>IF(AJ28="","",VLOOKUP(AJ28,'シフト記号表（勤務時間帯）'!$C$6:$K$35,9,FALSE))</f>
        <v/>
      </c>
      <c r="AK29" s="262" t="str">
        <f>IF(AK28="","",VLOOKUP(AK28,'シフト記号表（勤務時間帯）'!$C$6:$K$35,9,FALSE))</f>
        <v/>
      </c>
      <c r="AL29" s="262" t="str">
        <f>IF(AL28="","",VLOOKUP(AL28,'シフト記号表（勤務時間帯）'!$C$6:$K$35,9,FALSE))</f>
        <v/>
      </c>
      <c r="AM29" s="263" t="str">
        <f>IF(AM28="","",VLOOKUP(AM28,'シフト記号表（勤務時間帯）'!$C$6:$K$35,9,FALSE))</f>
        <v/>
      </c>
      <c r="AN29" s="261" t="str">
        <f>IF(AN28="","",VLOOKUP(AN28,'シフト記号表（勤務時間帯）'!$C$6:$K$35,9,FALSE))</f>
        <v/>
      </c>
      <c r="AO29" s="262" t="str">
        <f>IF(AO28="","",VLOOKUP(AO28,'シフト記号表（勤務時間帯）'!$C$6:$K$35,9,FALSE))</f>
        <v/>
      </c>
      <c r="AP29" s="262" t="str">
        <f>IF(AP28="","",VLOOKUP(AP28,'シフト記号表（勤務時間帯）'!$C$6:$K$35,9,FALSE))</f>
        <v/>
      </c>
      <c r="AQ29" s="262" t="str">
        <f>IF(AQ28="","",VLOOKUP(AQ28,'シフト記号表（勤務時間帯）'!$C$6:$K$35,9,FALSE))</f>
        <v/>
      </c>
      <c r="AR29" s="262" t="str">
        <f>IF(AR28="","",VLOOKUP(AR28,'シフト記号表（勤務時間帯）'!$C$6:$K$35,9,FALSE))</f>
        <v/>
      </c>
      <c r="AS29" s="262" t="str">
        <f>IF(AS28="","",VLOOKUP(AS28,'シフト記号表（勤務時間帯）'!$C$6:$K$35,9,FALSE))</f>
        <v/>
      </c>
      <c r="AT29" s="263" t="str">
        <f>IF(AT28="","",VLOOKUP(AT28,'シフト記号表（勤務時間帯）'!$C$6:$K$35,9,FALSE))</f>
        <v/>
      </c>
      <c r="AU29" s="261" t="str">
        <f>IF(AU28="","",VLOOKUP(AU28,'シフト記号表（勤務時間帯）'!$C$6:$K$35,9,FALSE))</f>
        <v/>
      </c>
      <c r="AV29" s="262" t="str">
        <f>IF(AV28="","",VLOOKUP(AV28,'シフト記号表（勤務時間帯）'!$C$6:$K$35,9,FALSE))</f>
        <v/>
      </c>
      <c r="AW29" s="262" t="str">
        <f>IF(AW28="","",VLOOKUP(AW28,'シフト記号表（勤務時間帯）'!$C$6:$K$35,9,FALSE))</f>
        <v/>
      </c>
      <c r="AX29" s="549">
        <f>IF($BB$3="４週",SUM(S29:AT29),IF($BB$3="暦月",SUM(S29:AW29),""))</f>
        <v>0</v>
      </c>
      <c r="AY29" s="550"/>
      <c r="AZ29" s="551">
        <f>IF($BB$3="４週",AX29/4,IF($BB$3="暦月",'地密通所（100名）'!AX29/('地密通所（100名）'!$BB$8/7),""))</f>
        <v>0</v>
      </c>
      <c r="BA29" s="552"/>
      <c r="BB29" s="323"/>
      <c r="BC29" s="324"/>
      <c r="BD29" s="324"/>
      <c r="BE29" s="324"/>
      <c r="BF29" s="325"/>
    </row>
    <row r="30" spans="2:58" ht="20.25" customHeight="1" x14ac:dyDescent="0.4">
      <c r="B30" s="528"/>
      <c r="C30" s="422"/>
      <c r="D30" s="423"/>
      <c r="E30" s="424"/>
      <c r="F30" s="92">
        <f>C28</f>
        <v>0</v>
      </c>
      <c r="G30" s="446"/>
      <c r="H30" s="346"/>
      <c r="I30" s="347"/>
      <c r="J30" s="347"/>
      <c r="K30" s="348"/>
      <c r="L30" s="451"/>
      <c r="M30" s="452"/>
      <c r="N30" s="452"/>
      <c r="O30" s="453"/>
      <c r="P30" s="553" t="s">
        <v>50</v>
      </c>
      <c r="Q30" s="554"/>
      <c r="R30" s="555"/>
      <c r="S30" s="264" t="str">
        <f>IF(S28="","",VLOOKUP(S28,'シフト記号表（勤務時間帯）'!$C$6:$U$35,19,FALSE))</f>
        <v/>
      </c>
      <c r="T30" s="265" t="str">
        <f>IF(T28="","",VLOOKUP(T28,'シフト記号表（勤務時間帯）'!$C$6:$U$35,19,FALSE))</f>
        <v/>
      </c>
      <c r="U30" s="265" t="str">
        <f>IF(U28="","",VLOOKUP(U28,'シフト記号表（勤務時間帯）'!$C$6:$U$35,19,FALSE))</f>
        <v/>
      </c>
      <c r="V30" s="265" t="str">
        <f>IF(V28="","",VLOOKUP(V28,'シフト記号表（勤務時間帯）'!$C$6:$U$35,19,FALSE))</f>
        <v/>
      </c>
      <c r="W30" s="265" t="str">
        <f>IF(W28="","",VLOOKUP(W28,'シフト記号表（勤務時間帯）'!$C$6:$U$35,19,FALSE))</f>
        <v/>
      </c>
      <c r="X30" s="265" t="str">
        <f>IF(X28="","",VLOOKUP(X28,'シフト記号表（勤務時間帯）'!$C$6:$U$35,19,FALSE))</f>
        <v/>
      </c>
      <c r="Y30" s="266" t="str">
        <f>IF(Y28="","",VLOOKUP(Y28,'シフト記号表（勤務時間帯）'!$C$6:$U$35,19,FALSE))</f>
        <v/>
      </c>
      <c r="Z30" s="264" t="str">
        <f>IF(Z28="","",VLOOKUP(Z28,'シフト記号表（勤務時間帯）'!$C$6:$U$35,19,FALSE))</f>
        <v/>
      </c>
      <c r="AA30" s="265" t="str">
        <f>IF(AA28="","",VLOOKUP(AA28,'シフト記号表（勤務時間帯）'!$C$6:$U$35,19,FALSE))</f>
        <v/>
      </c>
      <c r="AB30" s="265" t="str">
        <f>IF(AB28="","",VLOOKUP(AB28,'シフト記号表（勤務時間帯）'!$C$6:$U$35,19,FALSE))</f>
        <v/>
      </c>
      <c r="AC30" s="265" t="str">
        <f>IF(AC28="","",VLOOKUP(AC28,'シフト記号表（勤務時間帯）'!$C$6:$U$35,19,FALSE))</f>
        <v/>
      </c>
      <c r="AD30" s="265" t="str">
        <f>IF(AD28="","",VLOOKUP(AD28,'シフト記号表（勤務時間帯）'!$C$6:$U$35,19,FALSE))</f>
        <v/>
      </c>
      <c r="AE30" s="265" t="str">
        <f>IF(AE28="","",VLOOKUP(AE28,'シフト記号表（勤務時間帯）'!$C$6:$U$35,19,FALSE))</f>
        <v/>
      </c>
      <c r="AF30" s="266" t="str">
        <f>IF(AF28="","",VLOOKUP(AF28,'シフト記号表（勤務時間帯）'!$C$6:$U$35,19,FALSE))</f>
        <v/>
      </c>
      <c r="AG30" s="264" t="str">
        <f>IF(AG28="","",VLOOKUP(AG28,'シフト記号表（勤務時間帯）'!$C$6:$U$35,19,FALSE))</f>
        <v/>
      </c>
      <c r="AH30" s="265" t="str">
        <f>IF(AH28="","",VLOOKUP(AH28,'シフト記号表（勤務時間帯）'!$C$6:$U$35,19,FALSE))</f>
        <v/>
      </c>
      <c r="AI30" s="265" t="str">
        <f>IF(AI28="","",VLOOKUP(AI28,'シフト記号表（勤務時間帯）'!$C$6:$U$35,19,FALSE))</f>
        <v/>
      </c>
      <c r="AJ30" s="265" t="str">
        <f>IF(AJ28="","",VLOOKUP(AJ28,'シフト記号表（勤務時間帯）'!$C$6:$U$35,19,FALSE))</f>
        <v/>
      </c>
      <c r="AK30" s="265" t="str">
        <f>IF(AK28="","",VLOOKUP(AK28,'シフト記号表（勤務時間帯）'!$C$6:$U$35,19,FALSE))</f>
        <v/>
      </c>
      <c r="AL30" s="265" t="str">
        <f>IF(AL28="","",VLOOKUP(AL28,'シフト記号表（勤務時間帯）'!$C$6:$U$35,19,FALSE))</f>
        <v/>
      </c>
      <c r="AM30" s="266" t="str">
        <f>IF(AM28="","",VLOOKUP(AM28,'シフト記号表（勤務時間帯）'!$C$6:$U$35,19,FALSE))</f>
        <v/>
      </c>
      <c r="AN30" s="264" t="str">
        <f>IF(AN28="","",VLOOKUP(AN28,'シフト記号表（勤務時間帯）'!$C$6:$U$35,19,FALSE))</f>
        <v/>
      </c>
      <c r="AO30" s="265" t="str">
        <f>IF(AO28="","",VLOOKUP(AO28,'シフト記号表（勤務時間帯）'!$C$6:$U$35,19,FALSE))</f>
        <v/>
      </c>
      <c r="AP30" s="265" t="str">
        <f>IF(AP28="","",VLOOKUP(AP28,'シフト記号表（勤務時間帯）'!$C$6:$U$35,19,FALSE))</f>
        <v/>
      </c>
      <c r="AQ30" s="265" t="str">
        <f>IF(AQ28="","",VLOOKUP(AQ28,'シフト記号表（勤務時間帯）'!$C$6:$U$35,19,FALSE))</f>
        <v/>
      </c>
      <c r="AR30" s="265" t="str">
        <f>IF(AR28="","",VLOOKUP(AR28,'シフト記号表（勤務時間帯）'!$C$6:$U$35,19,FALSE))</f>
        <v/>
      </c>
      <c r="AS30" s="265" t="str">
        <f>IF(AS28="","",VLOOKUP(AS28,'シフト記号表（勤務時間帯）'!$C$6:$U$35,19,FALSE))</f>
        <v/>
      </c>
      <c r="AT30" s="266" t="str">
        <f>IF(AT28="","",VLOOKUP(AT28,'シフト記号表（勤務時間帯）'!$C$6:$U$35,19,FALSE))</f>
        <v/>
      </c>
      <c r="AU30" s="264" t="str">
        <f>IF(AU28="","",VLOOKUP(AU28,'シフト記号表（勤務時間帯）'!$C$6:$U$35,19,FALSE))</f>
        <v/>
      </c>
      <c r="AV30" s="265" t="str">
        <f>IF(AV28="","",VLOOKUP(AV28,'シフト記号表（勤務時間帯）'!$C$6:$U$35,19,FALSE))</f>
        <v/>
      </c>
      <c r="AW30" s="265" t="str">
        <f>IF(AW28="","",VLOOKUP(AW28,'シフト記号表（勤務時間帯）'!$C$6:$U$35,19,FALSE))</f>
        <v/>
      </c>
      <c r="AX30" s="530">
        <f>IF($BB$3="４週",SUM(S30:AT30),IF($BB$3="暦月",SUM(S30:AW30),""))</f>
        <v>0</v>
      </c>
      <c r="AY30" s="531"/>
      <c r="AZ30" s="542">
        <f>IF($BB$3="４週",AX30/4,IF($BB$3="暦月",'地密通所（100名）'!AX30/('地密通所（100名）'!$BB$8/7),""))</f>
        <v>0</v>
      </c>
      <c r="BA30" s="543"/>
      <c r="BB30" s="326"/>
      <c r="BC30" s="327"/>
      <c r="BD30" s="327"/>
      <c r="BE30" s="327"/>
      <c r="BF30" s="328"/>
    </row>
    <row r="31" spans="2:58" ht="20.25" customHeight="1" x14ac:dyDescent="0.4">
      <c r="B31" s="528">
        <f>B28+1</f>
        <v>4</v>
      </c>
      <c r="C31" s="416"/>
      <c r="D31" s="417"/>
      <c r="E31" s="418"/>
      <c r="F31" s="118"/>
      <c r="G31" s="445"/>
      <c r="H31" s="447"/>
      <c r="I31" s="347"/>
      <c r="J31" s="347"/>
      <c r="K31" s="348"/>
      <c r="L31" s="448"/>
      <c r="M31" s="449"/>
      <c r="N31" s="449"/>
      <c r="O31" s="450"/>
      <c r="P31" s="536" t="s">
        <v>49</v>
      </c>
      <c r="Q31" s="537"/>
      <c r="R31" s="538"/>
      <c r="S31" s="274"/>
      <c r="T31" s="273"/>
      <c r="U31" s="273"/>
      <c r="V31" s="273"/>
      <c r="W31" s="273"/>
      <c r="X31" s="273"/>
      <c r="Y31" s="275"/>
      <c r="Z31" s="274"/>
      <c r="AA31" s="273"/>
      <c r="AB31" s="273"/>
      <c r="AC31" s="273"/>
      <c r="AD31" s="273"/>
      <c r="AE31" s="273"/>
      <c r="AF31" s="275"/>
      <c r="AG31" s="274"/>
      <c r="AH31" s="273"/>
      <c r="AI31" s="273"/>
      <c r="AJ31" s="273"/>
      <c r="AK31" s="273"/>
      <c r="AL31" s="273"/>
      <c r="AM31" s="275"/>
      <c r="AN31" s="274"/>
      <c r="AO31" s="273"/>
      <c r="AP31" s="273"/>
      <c r="AQ31" s="273"/>
      <c r="AR31" s="273"/>
      <c r="AS31" s="273"/>
      <c r="AT31" s="275"/>
      <c r="AU31" s="274"/>
      <c r="AV31" s="273"/>
      <c r="AW31" s="273"/>
      <c r="AX31" s="638"/>
      <c r="AY31" s="639"/>
      <c r="AZ31" s="640"/>
      <c r="BA31" s="641"/>
      <c r="BB31" s="442"/>
      <c r="BC31" s="443"/>
      <c r="BD31" s="443"/>
      <c r="BE31" s="443"/>
      <c r="BF31" s="444"/>
    </row>
    <row r="32" spans="2:58" ht="20.25" customHeight="1" x14ac:dyDescent="0.4">
      <c r="B32" s="528"/>
      <c r="C32" s="419"/>
      <c r="D32" s="420"/>
      <c r="E32" s="421"/>
      <c r="F32" s="92"/>
      <c r="G32" s="342"/>
      <c r="H32" s="346"/>
      <c r="I32" s="347"/>
      <c r="J32" s="347"/>
      <c r="K32" s="348"/>
      <c r="L32" s="403"/>
      <c r="M32" s="404"/>
      <c r="N32" s="404"/>
      <c r="O32" s="405"/>
      <c r="P32" s="546" t="s">
        <v>15</v>
      </c>
      <c r="Q32" s="547"/>
      <c r="R32" s="548"/>
      <c r="S32" s="261" t="str">
        <f>IF(S31="","",VLOOKUP(S31,'シフト記号表（勤務時間帯）'!$C$6:$K$35,9,FALSE))</f>
        <v/>
      </c>
      <c r="T32" s="262" t="str">
        <f>IF(T31="","",VLOOKUP(T31,'シフト記号表（勤務時間帯）'!$C$6:$K$35,9,FALSE))</f>
        <v/>
      </c>
      <c r="U32" s="262" t="str">
        <f>IF(U31="","",VLOOKUP(U31,'シフト記号表（勤務時間帯）'!$C$6:$K$35,9,FALSE))</f>
        <v/>
      </c>
      <c r="V32" s="262" t="str">
        <f>IF(V31="","",VLOOKUP(V31,'シフト記号表（勤務時間帯）'!$C$6:$K$35,9,FALSE))</f>
        <v/>
      </c>
      <c r="W32" s="262" t="str">
        <f>IF(W31="","",VLOOKUP(W31,'シフト記号表（勤務時間帯）'!$C$6:$K$35,9,FALSE))</f>
        <v/>
      </c>
      <c r="X32" s="262" t="str">
        <f>IF(X31="","",VLOOKUP(X31,'シフト記号表（勤務時間帯）'!$C$6:$K$35,9,FALSE))</f>
        <v/>
      </c>
      <c r="Y32" s="263" t="str">
        <f>IF(Y31="","",VLOOKUP(Y31,'シフト記号表（勤務時間帯）'!$C$6:$K$35,9,FALSE))</f>
        <v/>
      </c>
      <c r="Z32" s="261" t="str">
        <f>IF(Z31="","",VLOOKUP(Z31,'シフト記号表（勤務時間帯）'!$C$6:$K$35,9,FALSE))</f>
        <v/>
      </c>
      <c r="AA32" s="262" t="str">
        <f>IF(AA31="","",VLOOKUP(AA31,'シフト記号表（勤務時間帯）'!$C$6:$K$35,9,FALSE))</f>
        <v/>
      </c>
      <c r="AB32" s="262" t="str">
        <f>IF(AB31="","",VLOOKUP(AB31,'シフト記号表（勤務時間帯）'!$C$6:$K$35,9,FALSE))</f>
        <v/>
      </c>
      <c r="AC32" s="262" t="str">
        <f>IF(AC31="","",VLOOKUP(AC31,'シフト記号表（勤務時間帯）'!$C$6:$K$35,9,FALSE))</f>
        <v/>
      </c>
      <c r="AD32" s="262" t="str">
        <f>IF(AD31="","",VLOOKUP(AD31,'シフト記号表（勤務時間帯）'!$C$6:$K$35,9,FALSE))</f>
        <v/>
      </c>
      <c r="AE32" s="262" t="str">
        <f>IF(AE31="","",VLOOKUP(AE31,'シフト記号表（勤務時間帯）'!$C$6:$K$35,9,FALSE))</f>
        <v/>
      </c>
      <c r="AF32" s="263" t="str">
        <f>IF(AF31="","",VLOOKUP(AF31,'シフト記号表（勤務時間帯）'!$C$6:$K$35,9,FALSE))</f>
        <v/>
      </c>
      <c r="AG32" s="261" t="str">
        <f>IF(AG31="","",VLOOKUP(AG31,'シフト記号表（勤務時間帯）'!$C$6:$K$35,9,FALSE))</f>
        <v/>
      </c>
      <c r="AH32" s="262" t="str">
        <f>IF(AH31="","",VLOOKUP(AH31,'シフト記号表（勤務時間帯）'!$C$6:$K$35,9,FALSE))</f>
        <v/>
      </c>
      <c r="AI32" s="262" t="str">
        <f>IF(AI31="","",VLOOKUP(AI31,'シフト記号表（勤務時間帯）'!$C$6:$K$35,9,FALSE))</f>
        <v/>
      </c>
      <c r="AJ32" s="262" t="str">
        <f>IF(AJ31="","",VLOOKUP(AJ31,'シフト記号表（勤務時間帯）'!$C$6:$K$35,9,FALSE))</f>
        <v/>
      </c>
      <c r="AK32" s="262" t="str">
        <f>IF(AK31="","",VLOOKUP(AK31,'シフト記号表（勤務時間帯）'!$C$6:$K$35,9,FALSE))</f>
        <v/>
      </c>
      <c r="AL32" s="262" t="str">
        <f>IF(AL31="","",VLOOKUP(AL31,'シフト記号表（勤務時間帯）'!$C$6:$K$35,9,FALSE))</f>
        <v/>
      </c>
      <c r="AM32" s="263" t="str">
        <f>IF(AM31="","",VLOOKUP(AM31,'シフト記号表（勤務時間帯）'!$C$6:$K$35,9,FALSE))</f>
        <v/>
      </c>
      <c r="AN32" s="261" t="str">
        <f>IF(AN31="","",VLOOKUP(AN31,'シフト記号表（勤務時間帯）'!$C$6:$K$35,9,FALSE))</f>
        <v/>
      </c>
      <c r="AO32" s="262" t="str">
        <f>IF(AO31="","",VLOOKUP(AO31,'シフト記号表（勤務時間帯）'!$C$6:$K$35,9,FALSE))</f>
        <v/>
      </c>
      <c r="AP32" s="262" t="str">
        <f>IF(AP31="","",VLOOKUP(AP31,'シフト記号表（勤務時間帯）'!$C$6:$K$35,9,FALSE))</f>
        <v/>
      </c>
      <c r="AQ32" s="262" t="str">
        <f>IF(AQ31="","",VLOOKUP(AQ31,'シフト記号表（勤務時間帯）'!$C$6:$K$35,9,FALSE))</f>
        <v/>
      </c>
      <c r="AR32" s="262" t="str">
        <f>IF(AR31="","",VLOOKUP(AR31,'シフト記号表（勤務時間帯）'!$C$6:$K$35,9,FALSE))</f>
        <v/>
      </c>
      <c r="AS32" s="262" t="str">
        <f>IF(AS31="","",VLOOKUP(AS31,'シフト記号表（勤務時間帯）'!$C$6:$K$35,9,FALSE))</f>
        <v/>
      </c>
      <c r="AT32" s="263" t="str">
        <f>IF(AT31="","",VLOOKUP(AT31,'シフト記号表（勤務時間帯）'!$C$6:$K$35,9,FALSE))</f>
        <v/>
      </c>
      <c r="AU32" s="261" t="str">
        <f>IF(AU31="","",VLOOKUP(AU31,'シフト記号表（勤務時間帯）'!$C$6:$K$35,9,FALSE))</f>
        <v/>
      </c>
      <c r="AV32" s="262" t="str">
        <f>IF(AV31="","",VLOOKUP(AV31,'シフト記号表（勤務時間帯）'!$C$6:$K$35,9,FALSE))</f>
        <v/>
      </c>
      <c r="AW32" s="262" t="str">
        <f>IF(AW31="","",VLOOKUP(AW31,'シフト記号表（勤務時間帯）'!$C$6:$K$35,9,FALSE))</f>
        <v/>
      </c>
      <c r="AX32" s="549">
        <f>IF($BB$3="４週",SUM(S32:AT32),IF($BB$3="暦月",SUM(S32:AW32),""))</f>
        <v>0</v>
      </c>
      <c r="AY32" s="550"/>
      <c r="AZ32" s="551">
        <f>IF($BB$3="４週",AX32/4,IF($BB$3="暦月",'地密通所（100名）'!AX32/('地密通所（100名）'!$BB$8/7),""))</f>
        <v>0</v>
      </c>
      <c r="BA32" s="552"/>
      <c r="BB32" s="323"/>
      <c r="BC32" s="324"/>
      <c r="BD32" s="324"/>
      <c r="BE32" s="324"/>
      <c r="BF32" s="325"/>
    </row>
    <row r="33" spans="2:58" ht="20.25" customHeight="1" x14ac:dyDescent="0.4">
      <c r="B33" s="528"/>
      <c r="C33" s="422"/>
      <c r="D33" s="423"/>
      <c r="E33" s="424"/>
      <c r="F33" s="92">
        <f>C31</f>
        <v>0</v>
      </c>
      <c r="G33" s="446"/>
      <c r="H33" s="346"/>
      <c r="I33" s="347"/>
      <c r="J33" s="347"/>
      <c r="K33" s="348"/>
      <c r="L33" s="451"/>
      <c r="M33" s="452"/>
      <c r="N33" s="452"/>
      <c r="O33" s="453"/>
      <c r="P33" s="553" t="s">
        <v>50</v>
      </c>
      <c r="Q33" s="554"/>
      <c r="R33" s="555"/>
      <c r="S33" s="264" t="str">
        <f>IF(S31="","",VLOOKUP(S31,'シフト記号表（勤務時間帯）'!$C$6:$U$35,19,FALSE))</f>
        <v/>
      </c>
      <c r="T33" s="265" t="str">
        <f>IF(T31="","",VLOOKUP(T31,'シフト記号表（勤務時間帯）'!$C$6:$U$35,19,FALSE))</f>
        <v/>
      </c>
      <c r="U33" s="265" t="str">
        <f>IF(U31="","",VLOOKUP(U31,'シフト記号表（勤務時間帯）'!$C$6:$U$35,19,FALSE))</f>
        <v/>
      </c>
      <c r="V33" s="265" t="str">
        <f>IF(V31="","",VLOOKUP(V31,'シフト記号表（勤務時間帯）'!$C$6:$U$35,19,FALSE))</f>
        <v/>
      </c>
      <c r="W33" s="265" t="str">
        <f>IF(W31="","",VLOOKUP(W31,'シフト記号表（勤務時間帯）'!$C$6:$U$35,19,FALSE))</f>
        <v/>
      </c>
      <c r="X33" s="265" t="str">
        <f>IF(X31="","",VLOOKUP(X31,'シフト記号表（勤務時間帯）'!$C$6:$U$35,19,FALSE))</f>
        <v/>
      </c>
      <c r="Y33" s="266" t="str">
        <f>IF(Y31="","",VLOOKUP(Y31,'シフト記号表（勤務時間帯）'!$C$6:$U$35,19,FALSE))</f>
        <v/>
      </c>
      <c r="Z33" s="264" t="str">
        <f>IF(Z31="","",VLOOKUP(Z31,'シフト記号表（勤務時間帯）'!$C$6:$U$35,19,FALSE))</f>
        <v/>
      </c>
      <c r="AA33" s="265" t="str">
        <f>IF(AA31="","",VLOOKUP(AA31,'シフト記号表（勤務時間帯）'!$C$6:$U$35,19,FALSE))</f>
        <v/>
      </c>
      <c r="AB33" s="265" t="str">
        <f>IF(AB31="","",VLOOKUP(AB31,'シフト記号表（勤務時間帯）'!$C$6:$U$35,19,FALSE))</f>
        <v/>
      </c>
      <c r="AC33" s="265" t="str">
        <f>IF(AC31="","",VLOOKUP(AC31,'シフト記号表（勤務時間帯）'!$C$6:$U$35,19,FALSE))</f>
        <v/>
      </c>
      <c r="AD33" s="265" t="str">
        <f>IF(AD31="","",VLOOKUP(AD31,'シフト記号表（勤務時間帯）'!$C$6:$U$35,19,FALSE))</f>
        <v/>
      </c>
      <c r="AE33" s="265" t="str">
        <f>IF(AE31="","",VLOOKUP(AE31,'シフト記号表（勤務時間帯）'!$C$6:$U$35,19,FALSE))</f>
        <v/>
      </c>
      <c r="AF33" s="266" t="str">
        <f>IF(AF31="","",VLOOKUP(AF31,'シフト記号表（勤務時間帯）'!$C$6:$U$35,19,FALSE))</f>
        <v/>
      </c>
      <c r="AG33" s="264" t="str">
        <f>IF(AG31="","",VLOOKUP(AG31,'シフト記号表（勤務時間帯）'!$C$6:$U$35,19,FALSE))</f>
        <v/>
      </c>
      <c r="AH33" s="265" t="str">
        <f>IF(AH31="","",VLOOKUP(AH31,'シフト記号表（勤務時間帯）'!$C$6:$U$35,19,FALSE))</f>
        <v/>
      </c>
      <c r="AI33" s="265" t="str">
        <f>IF(AI31="","",VLOOKUP(AI31,'シフト記号表（勤務時間帯）'!$C$6:$U$35,19,FALSE))</f>
        <v/>
      </c>
      <c r="AJ33" s="265" t="str">
        <f>IF(AJ31="","",VLOOKUP(AJ31,'シフト記号表（勤務時間帯）'!$C$6:$U$35,19,FALSE))</f>
        <v/>
      </c>
      <c r="AK33" s="265" t="str">
        <f>IF(AK31="","",VLOOKUP(AK31,'シフト記号表（勤務時間帯）'!$C$6:$U$35,19,FALSE))</f>
        <v/>
      </c>
      <c r="AL33" s="265" t="str">
        <f>IF(AL31="","",VLOOKUP(AL31,'シフト記号表（勤務時間帯）'!$C$6:$U$35,19,FALSE))</f>
        <v/>
      </c>
      <c r="AM33" s="266" t="str">
        <f>IF(AM31="","",VLOOKUP(AM31,'シフト記号表（勤務時間帯）'!$C$6:$U$35,19,FALSE))</f>
        <v/>
      </c>
      <c r="AN33" s="264" t="str">
        <f>IF(AN31="","",VLOOKUP(AN31,'シフト記号表（勤務時間帯）'!$C$6:$U$35,19,FALSE))</f>
        <v/>
      </c>
      <c r="AO33" s="265" t="str">
        <f>IF(AO31="","",VLOOKUP(AO31,'シフト記号表（勤務時間帯）'!$C$6:$U$35,19,FALSE))</f>
        <v/>
      </c>
      <c r="AP33" s="265" t="str">
        <f>IF(AP31="","",VLOOKUP(AP31,'シフト記号表（勤務時間帯）'!$C$6:$U$35,19,FALSE))</f>
        <v/>
      </c>
      <c r="AQ33" s="265" t="str">
        <f>IF(AQ31="","",VLOOKUP(AQ31,'シフト記号表（勤務時間帯）'!$C$6:$U$35,19,FALSE))</f>
        <v/>
      </c>
      <c r="AR33" s="265" t="str">
        <f>IF(AR31="","",VLOOKUP(AR31,'シフト記号表（勤務時間帯）'!$C$6:$U$35,19,FALSE))</f>
        <v/>
      </c>
      <c r="AS33" s="265" t="str">
        <f>IF(AS31="","",VLOOKUP(AS31,'シフト記号表（勤務時間帯）'!$C$6:$U$35,19,FALSE))</f>
        <v/>
      </c>
      <c r="AT33" s="266" t="str">
        <f>IF(AT31="","",VLOOKUP(AT31,'シフト記号表（勤務時間帯）'!$C$6:$U$35,19,FALSE))</f>
        <v/>
      </c>
      <c r="AU33" s="264" t="str">
        <f>IF(AU31="","",VLOOKUP(AU31,'シフト記号表（勤務時間帯）'!$C$6:$U$35,19,FALSE))</f>
        <v/>
      </c>
      <c r="AV33" s="265" t="str">
        <f>IF(AV31="","",VLOOKUP(AV31,'シフト記号表（勤務時間帯）'!$C$6:$U$35,19,FALSE))</f>
        <v/>
      </c>
      <c r="AW33" s="265" t="str">
        <f>IF(AW31="","",VLOOKUP(AW31,'シフト記号表（勤務時間帯）'!$C$6:$U$35,19,FALSE))</f>
        <v/>
      </c>
      <c r="AX33" s="530">
        <f>IF($BB$3="４週",SUM(S33:AT33),IF($BB$3="暦月",SUM(S33:AW33),""))</f>
        <v>0</v>
      </c>
      <c r="AY33" s="531"/>
      <c r="AZ33" s="542">
        <f>IF($BB$3="４週",AX33/4,IF($BB$3="暦月",'地密通所（100名）'!AX33/('地密通所（100名）'!$BB$8/7),""))</f>
        <v>0</v>
      </c>
      <c r="BA33" s="543"/>
      <c r="BB33" s="326"/>
      <c r="BC33" s="327"/>
      <c r="BD33" s="327"/>
      <c r="BE33" s="327"/>
      <c r="BF33" s="328"/>
    </row>
    <row r="34" spans="2:58" ht="20.25" customHeight="1" x14ac:dyDescent="0.4">
      <c r="B34" s="528">
        <f>B31+1</f>
        <v>5</v>
      </c>
      <c r="C34" s="416"/>
      <c r="D34" s="417"/>
      <c r="E34" s="418"/>
      <c r="F34" s="118"/>
      <c r="G34" s="445"/>
      <c r="H34" s="447"/>
      <c r="I34" s="347"/>
      <c r="J34" s="347"/>
      <c r="K34" s="348"/>
      <c r="L34" s="448"/>
      <c r="M34" s="449"/>
      <c r="N34" s="449"/>
      <c r="O34" s="450"/>
      <c r="P34" s="536" t="s">
        <v>49</v>
      </c>
      <c r="Q34" s="537"/>
      <c r="R34" s="538"/>
      <c r="S34" s="274"/>
      <c r="T34" s="273"/>
      <c r="U34" s="273"/>
      <c r="V34" s="273"/>
      <c r="W34" s="273"/>
      <c r="X34" s="273"/>
      <c r="Y34" s="275"/>
      <c r="Z34" s="274"/>
      <c r="AA34" s="273"/>
      <c r="AB34" s="273"/>
      <c r="AC34" s="273"/>
      <c r="AD34" s="273"/>
      <c r="AE34" s="273"/>
      <c r="AF34" s="275"/>
      <c r="AG34" s="274"/>
      <c r="AH34" s="273"/>
      <c r="AI34" s="273"/>
      <c r="AJ34" s="273"/>
      <c r="AK34" s="273"/>
      <c r="AL34" s="273"/>
      <c r="AM34" s="275"/>
      <c r="AN34" s="274"/>
      <c r="AO34" s="273"/>
      <c r="AP34" s="273"/>
      <c r="AQ34" s="273"/>
      <c r="AR34" s="273"/>
      <c r="AS34" s="273"/>
      <c r="AT34" s="275"/>
      <c r="AU34" s="274"/>
      <c r="AV34" s="273"/>
      <c r="AW34" s="273"/>
      <c r="AX34" s="638"/>
      <c r="AY34" s="639"/>
      <c r="AZ34" s="640"/>
      <c r="BA34" s="641"/>
      <c r="BB34" s="442"/>
      <c r="BC34" s="443"/>
      <c r="BD34" s="443"/>
      <c r="BE34" s="443"/>
      <c r="BF34" s="444"/>
    </row>
    <row r="35" spans="2:58" ht="20.25" customHeight="1" x14ac:dyDescent="0.4">
      <c r="B35" s="528"/>
      <c r="C35" s="419"/>
      <c r="D35" s="420"/>
      <c r="E35" s="421"/>
      <c r="F35" s="92"/>
      <c r="G35" s="342"/>
      <c r="H35" s="346"/>
      <c r="I35" s="347"/>
      <c r="J35" s="347"/>
      <c r="K35" s="348"/>
      <c r="L35" s="403"/>
      <c r="M35" s="404"/>
      <c r="N35" s="404"/>
      <c r="O35" s="405"/>
      <c r="P35" s="546" t="s">
        <v>15</v>
      </c>
      <c r="Q35" s="547"/>
      <c r="R35" s="548"/>
      <c r="S35" s="261" t="str">
        <f>IF(S34="","",VLOOKUP(S34,'シフト記号表（勤務時間帯）'!$C$6:$K$35,9,FALSE))</f>
        <v/>
      </c>
      <c r="T35" s="262" t="str">
        <f>IF(T34="","",VLOOKUP(T34,'シフト記号表（勤務時間帯）'!$C$6:$K$35,9,FALSE))</f>
        <v/>
      </c>
      <c r="U35" s="262" t="str">
        <f>IF(U34="","",VLOOKUP(U34,'シフト記号表（勤務時間帯）'!$C$6:$K$35,9,FALSE))</f>
        <v/>
      </c>
      <c r="V35" s="262" t="str">
        <f>IF(V34="","",VLOOKUP(V34,'シフト記号表（勤務時間帯）'!$C$6:$K$35,9,FALSE))</f>
        <v/>
      </c>
      <c r="W35" s="262" t="str">
        <f>IF(W34="","",VLOOKUP(W34,'シフト記号表（勤務時間帯）'!$C$6:$K$35,9,FALSE))</f>
        <v/>
      </c>
      <c r="X35" s="262" t="str">
        <f>IF(X34="","",VLOOKUP(X34,'シフト記号表（勤務時間帯）'!$C$6:$K$35,9,FALSE))</f>
        <v/>
      </c>
      <c r="Y35" s="263" t="str">
        <f>IF(Y34="","",VLOOKUP(Y34,'シフト記号表（勤務時間帯）'!$C$6:$K$35,9,FALSE))</f>
        <v/>
      </c>
      <c r="Z35" s="261" t="str">
        <f>IF(Z34="","",VLOOKUP(Z34,'シフト記号表（勤務時間帯）'!$C$6:$K$35,9,FALSE))</f>
        <v/>
      </c>
      <c r="AA35" s="262" t="str">
        <f>IF(AA34="","",VLOOKUP(AA34,'シフト記号表（勤務時間帯）'!$C$6:$K$35,9,FALSE))</f>
        <v/>
      </c>
      <c r="AB35" s="262" t="str">
        <f>IF(AB34="","",VLOOKUP(AB34,'シフト記号表（勤務時間帯）'!$C$6:$K$35,9,FALSE))</f>
        <v/>
      </c>
      <c r="AC35" s="262" t="str">
        <f>IF(AC34="","",VLOOKUP(AC34,'シフト記号表（勤務時間帯）'!$C$6:$K$35,9,FALSE))</f>
        <v/>
      </c>
      <c r="AD35" s="262" t="str">
        <f>IF(AD34="","",VLOOKUP(AD34,'シフト記号表（勤務時間帯）'!$C$6:$K$35,9,FALSE))</f>
        <v/>
      </c>
      <c r="AE35" s="262" t="str">
        <f>IF(AE34="","",VLOOKUP(AE34,'シフト記号表（勤務時間帯）'!$C$6:$K$35,9,FALSE))</f>
        <v/>
      </c>
      <c r="AF35" s="263" t="str">
        <f>IF(AF34="","",VLOOKUP(AF34,'シフト記号表（勤務時間帯）'!$C$6:$K$35,9,FALSE))</f>
        <v/>
      </c>
      <c r="AG35" s="261" t="str">
        <f>IF(AG34="","",VLOOKUP(AG34,'シフト記号表（勤務時間帯）'!$C$6:$K$35,9,FALSE))</f>
        <v/>
      </c>
      <c r="AH35" s="262" t="str">
        <f>IF(AH34="","",VLOOKUP(AH34,'シフト記号表（勤務時間帯）'!$C$6:$K$35,9,FALSE))</f>
        <v/>
      </c>
      <c r="AI35" s="262" t="str">
        <f>IF(AI34="","",VLOOKUP(AI34,'シフト記号表（勤務時間帯）'!$C$6:$K$35,9,FALSE))</f>
        <v/>
      </c>
      <c r="AJ35" s="262" t="str">
        <f>IF(AJ34="","",VLOOKUP(AJ34,'シフト記号表（勤務時間帯）'!$C$6:$K$35,9,FALSE))</f>
        <v/>
      </c>
      <c r="AK35" s="262" t="str">
        <f>IF(AK34="","",VLOOKUP(AK34,'シフト記号表（勤務時間帯）'!$C$6:$K$35,9,FALSE))</f>
        <v/>
      </c>
      <c r="AL35" s="262" t="str">
        <f>IF(AL34="","",VLOOKUP(AL34,'シフト記号表（勤務時間帯）'!$C$6:$K$35,9,FALSE))</f>
        <v/>
      </c>
      <c r="AM35" s="263" t="str">
        <f>IF(AM34="","",VLOOKUP(AM34,'シフト記号表（勤務時間帯）'!$C$6:$K$35,9,FALSE))</f>
        <v/>
      </c>
      <c r="AN35" s="261" t="str">
        <f>IF(AN34="","",VLOOKUP(AN34,'シフト記号表（勤務時間帯）'!$C$6:$K$35,9,FALSE))</f>
        <v/>
      </c>
      <c r="AO35" s="262" t="str">
        <f>IF(AO34="","",VLOOKUP(AO34,'シフト記号表（勤務時間帯）'!$C$6:$K$35,9,FALSE))</f>
        <v/>
      </c>
      <c r="AP35" s="262" t="str">
        <f>IF(AP34="","",VLOOKUP(AP34,'シフト記号表（勤務時間帯）'!$C$6:$K$35,9,FALSE))</f>
        <v/>
      </c>
      <c r="AQ35" s="262" t="str">
        <f>IF(AQ34="","",VLOOKUP(AQ34,'シフト記号表（勤務時間帯）'!$C$6:$K$35,9,FALSE))</f>
        <v/>
      </c>
      <c r="AR35" s="262" t="str">
        <f>IF(AR34="","",VLOOKUP(AR34,'シフト記号表（勤務時間帯）'!$C$6:$K$35,9,FALSE))</f>
        <v/>
      </c>
      <c r="AS35" s="262" t="str">
        <f>IF(AS34="","",VLOOKUP(AS34,'シフト記号表（勤務時間帯）'!$C$6:$K$35,9,FALSE))</f>
        <v/>
      </c>
      <c r="AT35" s="263" t="str">
        <f>IF(AT34="","",VLOOKUP(AT34,'シフト記号表（勤務時間帯）'!$C$6:$K$35,9,FALSE))</f>
        <v/>
      </c>
      <c r="AU35" s="261" t="str">
        <f>IF(AU34="","",VLOOKUP(AU34,'シフト記号表（勤務時間帯）'!$C$6:$K$35,9,FALSE))</f>
        <v/>
      </c>
      <c r="AV35" s="262" t="str">
        <f>IF(AV34="","",VLOOKUP(AV34,'シフト記号表（勤務時間帯）'!$C$6:$K$35,9,FALSE))</f>
        <v/>
      </c>
      <c r="AW35" s="262" t="str">
        <f>IF(AW34="","",VLOOKUP(AW34,'シフト記号表（勤務時間帯）'!$C$6:$K$35,9,FALSE))</f>
        <v/>
      </c>
      <c r="AX35" s="549">
        <f>IF($BB$3="４週",SUM(S35:AT35),IF($BB$3="暦月",SUM(S35:AW35),""))</f>
        <v>0</v>
      </c>
      <c r="AY35" s="550"/>
      <c r="AZ35" s="551">
        <f>IF($BB$3="４週",AX35/4,IF($BB$3="暦月",'地密通所（100名）'!AX35/('地密通所（100名）'!$BB$8/7),""))</f>
        <v>0</v>
      </c>
      <c r="BA35" s="552"/>
      <c r="BB35" s="323"/>
      <c r="BC35" s="324"/>
      <c r="BD35" s="324"/>
      <c r="BE35" s="324"/>
      <c r="BF35" s="325"/>
    </row>
    <row r="36" spans="2:58" ht="20.25" customHeight="1" x14ac:dyDescent="0.4">
      <c r="B36" s="528"/>
      <c r="C36" s="422"/>
      <c r="D36" s="423"/>
      <c r="E36" s="424"/>
      <c r="F36" s="92">
        <f>C34</f>
        <v>0</v>
      </c>
      <c r="G36" s="446"/>
      <c r="H36" s="346"/>
      <c r="I36" s="347"/>
      <c r="J36" s="347"/>
      <c r="K36" s="348"/>
      <c r="L36" s="451"/>
      <c r="M36" s="452"/>
      <c r="N36" s="452"/>
      <c r="O36" s="453"/>
      <c r="P36" s="553" t="s">
        <v>50</v>
      </c>
      <c r="Q36" s="554"/>
      <c r="R36" s="555"/>
      <c r="S36" s="264" t="str">
        <f>IF(S34="","",VLOOKUP(S34,'シフト記号表（勤務時間帯）'!$C$6:$U$35,19,FALSE))</f>
        <v/>
      </c>
      <c r="T36" s="265" t="str">
        <f>IF(T34="","",VLOOKUP(T34,'シフト記号表（勤務時間帯）'!$C$6:$U$35,19,FALSE))</f>
        <v/>
      </c>
      <c r="U36" s="265" t="str">
        <f>IF(U34="","",VLOOKUP(U34,'シフト記号表（勤務時間帯）'!$C$6:$U$35,19,FALSE))</f>
        <v/>
      </c>
      <c r="V36" s="265" t="str">
        <f>IF(V34="","",VLOOKUP(V34,'シフト記号表（勤務時間帯）'!$C$6:$U$35,19,FALSE))</f>
        <v/>
      </c>
      <c r="W36" s="265" t="str">
        <f>IF(W34="","",VLOOKUP(W34,'シフト記号表（勤務時間帯）'!$C$6:$U$35,19,FALSE))</f>
        <v/>
      </c>
      <c r="X36" s="265" t="str">
        <f>IF(X34="","",VLOOKUP(X34,'シフト記号表（勤務時間帯）'!$C$6:$U$35,19,FALSE))</f>
        <v/>
      </c>
      <c r="Y36" s="266" t="str">
        <f>IF(Y34="","",VLOOKUP(Y34,'シフト記号表（勤務時間帯）'!$C$6:$U$35,19,FALSE))</f>
        <v/>
      </c>
      <c r="Z36" s="264" t="str">
        <f>IF(Z34="","",VLOOKUP(Z34,'シフト記号表（勤務時間帯）'!$C$6:$U$35,19,FALSE))</f>
        <v/>
      </c>
      <c r="AA36" s="265" t="str">
        <f>IF(AA34="","",VLOOKUP(AA34,'シフト記号表（勤務時間帯）'!$C$6:$U$35,19,FALSE))</f>
        <v/>
      </c>
      <c r="AB36" s="265" t="str">
        <f>IF(AB34="","",VLOOKUP(AB34,'シフト記号表（勤務時間帯）'!$C$6:$U$35,19,FALSE))</f>
        <v/>
      </c>
      <c r="AC36" s="265" t="str">
        <f>IF(AC34="","",VLOOKUP(AC34,'シフト記号表（勤務時間帯）'!$C$6:$U$35,19,FALSE))</f>
        <v/>
      </c>
      <c r="AD36" s="265" t="str">
        <f>IF(AD34="","",VLOOKUP(AD34,'シフト記号表（勤務時間帯）'!$C$6:$U$35,19,FALSE))</f>
        <v/>
      </c>
      <c r="AE36" s="265" t="str">
        <f>IF(AE34="","",VLOOKUP(AE34,'シフト記号表（勤務時間帯）'!$C$6:$U$35,19,FALSE))</f>
        <v/>
      </c>
      <c r="AF36" s="266" t="str">
        <f>IF(AF34="","",VLOOKUP(AF34,'シフト記号表（勤務時間帯）'!$C$6:$U$35,19,FALSE))</f>
        <v/>
      </c>
      <c r="AG36" s="264" t="str">
        <f>IF(AG34="","",VLOOKUP(AG34,'シフト記号表（勤務時間帯）'!$C$6:$U$35,19,FALSE))</f>
        <v/>
      </c>
      <c r="AH36" s="265" t="str">
        <f>IF(AH34="","",VLOOKUP(AH34,'シフト記号表（勤務時間帯）'!$C$6:$U$35,19,FALSE))</f>
        <v/>
      </c>
      <c r="AI36" s="265" t="str">
        <f>IF(AI34="","",VLOOKUP(AI34,'シフト記号表（勤務時間帯）'!$C$6:$U$35,19,FALSE))</f>
        <v/>
      </c>
      <c r="AJ36" s="265" t="str">
        <f>IF(AJ34="","",VLOOKUP(AJ34,'シフト記号表（勤務時間帯）'!$C$6:$U$35,19,FALSE))</f>
        <v/>
      </c>
      <c r="AK36" s="265" t="str">
        <f>IF(AK34="","",VLOOKUP(AK34,'シフト記号表（勤務時間帯）'!$C$6:$U$35,19,FALSE))</f>
        <v/>
      </c>
      <c r="AL36" s="265" t="str">
        <f>IF(AL34="","",VLOOKUP(AL34,'シフト記号表（勤務時間帯）'!$C$6:$U$35,19,FALSE))</f>
        <v/>
      </c>
      <c r="AM36" s="266" t="str">
        <f>IF(AM34="","",VLOOKUP(AM34,'シフト記号表（勤務時間帯）'!$C$6:$U$35,19,FALSE))</f>
        <v/>
      </c>
      <c r="AN36" s="264" t="str">
        <f>IF(AN34="","",VLOOKUP(AN34,'シフト記号表（勤務時間帯）'!$C$6:$U$35,19,FALSE))</f>
        <v/>
      </c>
      <c r="AO36" s="265" t="str">
        <f>IF(AO34="","",VLOOKUP(AO34,'シフト記号表（勤務時間帯）'!$C$6:$U$35,19,FALSE))</f>
        <v/>
      </c>
      <c r="AP36" s="265" t="str">
        <f>IF(AP34="","",VLOOKUP(AP34,'シフト記号表（勤務時間帯）'!$C$6:$U$35,19,FALSE))</f>
        <v/>
      </c>
      <c r="AQ36" s="265" t="str">
        <f>IF(AQ34="","",VLOOKUP(AQ34,'シフト記号表（勤務時間帯）'!$C$6:$U$35,19,FALSE))</f>
        <v/>
      </c>
      <c r="AR36" s="265" t="str">
        <f>IF(AR34="","",VLOOKUP(AR34,'シフト記号表（勤務時間帯）'!$C$6:$U$35,19,FALSE))</f>
        <v/>
      </c>
      <c r="AS36" s="265" t="str">
        <f>IF(AS34="","",VLOOKUP(AS34,'シフト記号表（勤務時間帯）'!$C$6:$U$35,19,FALSE))</f>
        <v/>
      </c>
      <c r="AT36" s="266" t="str">
        <f>IF(AT34="","",VLOOKUP(AT34,'シフト記号表（勤務時間帯）'!$C$6:$U$35,19,FALSE))</f>
        <v/>
      </c>
      <c r="AU36" s="264" t="str">
        <f>IF(AU34="","",VLOOKUP(AU34,'シフト記号表（勤務時間帯）'!$C$6:$U$35,19,FALSE))</f>
        <v/>
      </c>
      <c r="AV36" s="265" t="str">
        <f>IF(AV34="","",VLOOKUP(AV34,'シフト記号表（勤務時間帯）'!$C$6:$U$35,19,FALSE))</f>
        <v/>
      </c>
      <c r="AW36" s="265" t="str">
        <f>IF(AW34="","",VLOOKUP(AW34,'シフト記号表（勤務時間帯）'!$C$6:$U$35,19,FALSE))</f>
        <v/>
      </c>
      <c r="AX36" s="530">
        <f>IF($BB$3="４週",SUM(S36:AT36),IF($BB$3="暦月",SUM(S36:AW36),""))</f>
        <v>0</v>
      </c>
      <c r="AY36" s="531"/>
      <c r="AZ36" s="542">
        <f>IF($BB$3="４週",AX36/4,IF($BB$3="暦月",'地密通所（100名）'!AX36/('地密通所（100名）'!$BB$8/7),""))</f>
        <v>0</v>
      </c>
      <c r="BA36" s="543"/>
      <c r="BB36" s="326"/>
      <c r="BC36" s="327"/>
      <c r="BD36" s="327"/>
      <c r="BE36" s="327"/>
      <c r="BF36" s="328"/>
    </row>
    <row r="37" spans="2:58" ht="20.25" customHeight="1" x14ac:dyDescent="0.4">
      <c r="B37" s="528">
        <f>B34+1</f>
        <v>6</v>
      </c>
      <c r="C37" s="416"/>
      <c r="D37" s="417"/>
      <c r="E37" s="418"/>
      <c r="F37" s="118"/>
      <c r="G37" s="445"/>
      <c r="H37" s="447"/>
      <c r="I37" s="347"/>
      <c r="J37" s="347"/>
      <c r="K37" s="348"/>
      <c r="L37" s="448"/>
      <c r="M37" s="449"/>
      <c r="N37" s="449"/>
      <c r="O37" s="450"/>
      <c r="P37" s="536" t="s">
        <v>49</v>
      </c>
      <c r="Q37" s="537"/>
      <c r="R37" s="538"/>
      <c r="S37" s="274"/>
      <c r="T37" s="273"/>
      <c r="U37" s="273"/>
      <c r="V37" s="273"/>
      <c r="W37" s="273"/>
      <c r="X37" s="273"/>
      <c r="Y37" s="275"/>
      <c r="Z37" s="274"/>
      <c r="AA37" s="273"/>
      <c r="AB37" s="273"/>
      <c r="AC37" s="273"/>
      <c r="AD37" s="273"/>
      <c r="AE37" s="273"/>
      <c r="AF37" s="275"/>
      <c r="AG37" s="274"/>
      <c r="AH37" s="273"/>
      <c r="AI37" s="273"/>
      <c r="AJ37" s="273"/>
      <c r="AK37" s="273"/>
      <c r="AL37" s="273"/>
      <c r="AM37" s="275"/>
      <c r="AN37" s="274"/>
      <c r="AO37" s="273"/>
      <c r="AP37" s="273"/>
      <c r="AQ37" s="273"/>
      <c r="AR37" s="273"/>
      <c r="AS37" s="273"/>
      <c r="AT37" s="275"/>
      <c r="AU37" s="274"/>
      <c r="AV37" s="273"/>
      <c r="AW37" s="273"/>
      <c r="AX37" s="638"/>
      <c r="AY37" s="639"/>
      <c r="AZ37" s="640"/>
      <c r="BA37" s="641"/>
      <c r="BB37" s="442"/>
      <c r="BC37" s="443"/>
      <c r="BD37" s="443"/>
      <c r="BE37" s="443"/>
      <c r="BF37" s="444"/>
    </row>
    <row r="38" spans="2:58" ht="20.25" customHeight="1" x14ac:dyDescent="0.4">
      <c r="B38" s="528"/>
      <c r="C38" s="419"/>
      <c r="D38" s="420"/>
      <c r="E38" s="421"/>
      <c r="F38" s="92"/>
      <c r="G38" s="342"/>
      <c r="H38" s="346"/>
      <c r="I38" s="347"/>
      <c r="J38" s="347"/>
      <c r="K38" s="348"/>
      <c r="L38" s="403"/>
      <c r="M38" s="404"/>
      <c r="N38" s="404"/>
      <c r="O38" s="405"/>
      <c r="P38" s="546" t="s">
        <v>15</v>
      </c>
      <c r="Q38" s="547"/>
      <c r="R38" s="548"/>
      <c r="S38" s="261" t="str">
        <f>IF(S37="","",VLOOKUP(S37,'シフト記号表（勤務時間帯）'!$C$6:$K$35,9,FALSE))</f>
        <v/>
      </c>
      <c r="T38" s="262" t="str">
        <f>IF(T37="","",VLOOKUP(T37,'シフト記号表（勤務時間帯）'!$C$6:$K$35,9,FALSE))</f>
        <v/>
      </c>
      <c r="U38" s="262" t="str">
        <f>IF(U37="","",VLOOKUP(U37,'シフト記号表（勤務時間帯）'!$C$6:$K$35,9,FALSE))</f>
        <v/>
      </c>
      <c r="V38" s="262" t="str">
        <f>IF(V37="","",VLOOKUP(V37,'シフト記号表（勤務時間帯）'!$C$6:$K$35,9,FALSE))</f>
        <v/>
      </c>
      <c r="W38" s="262" t="str">
        <f>IF(W37="","",VLOOKUP(W37,'シフト記号表（勤務時間帯）'!$C$6:$K$35,9,FALSE))</f>
        <v/>
      </c>
      <c r="X38" s="262" t="str">
        <f>IF(X37="","",VLOOKUP(X37,'シフト記号表（勤務時間帯）'!$C$6:$K$35,9,FALSE))</f>
        <v/>
      </c>
      <c r="Y38" s="263" t="str">
        <f>IF(Y37="","",VLOOKUP(Y37,'シフト記号表（勤務時間帯）'!$C$6:$K$35,9,FALSE))</f>
        <v/>
      </c>
      <c r="Z38" s="261" t="str">
        <f>IF(Z37="","",VLOOKUP(Z37,'シフト記号表（勤務時間帯）'!$C$6:$K$35,9,FALSE))</f>
        <v/>
      </c>
      <c r="AA38" s="262" t="str">
        <f>IF(AA37="","",VLOOKUP(AA37,'シフト記号表（勤務時間帯）'!$C$6:$K$35,9,FALSE))</f>
        <v/>
      </c>
      <c r="AB38" s="262" t="str">
        <f>IF(AB37="","",VLOOKUP(AB37,'シフト記号表（勤務時間帯）'!$C$6:$K$35,9,FALSE))</f>
        <v/>
      </c>
      <c r="AC38" s="262" t="str">
        <f>IF(AC37="","",VLOOKUP(AC37,'シフト記号表（勤務時間帯）'!$C$6:$K$35,9,FALSE))</f>
        <v/>
      </c>
      <c r="AD38" s="262" t="str">
        <f>IF(AD37="","",VLOOKUP(AD37,'シフト記号表（勤務時間帯）'!$C$6:$K$35,9,FALSE))</f>
        <v/>
      </c>
      <c r="AE38" s="262" t="str">
        <f>IF(AE37="","",VLOOKUP(AE37,'シフト記号表（勤務時間帯）'!$C$6:$K$35,9,FALSE))</f>
        <v/>
      </c>
      <c r="AF38" s="263" t="str">
        <f>IF(AF37="","",VLOOKUP(AF37,'シフト記号表（勤務時間帯）'!$C$6:$K$35,9,FALSE))</f>
        <v/>
      </c>
      <c r="AG38" s="261" t="str">
        <f>IF(AG37="","",VLOOKUP(AG37,'シフト記号表（勤務時間帯）'!$C$6:$K$35,9,FALSE))</f>
        <v/>
      </c>
      <c r="AH38" s="262" t="str">
        <f>IF(AH37="","",VLOOKUP(AH37,'シフト記号表（勤務時間帯）'!$C$6:$K$35,9,FALSE))</f>
        <v/>
      </c>
      <c r="AI38" s="262" t="str">
        <f>IF(AI37="","",VLOOKUP(AI37,'シフト記号表（勤務時間帯）'!$C$6:$K$35,9,FALSE))</f>
        <v/>
      </c>
      <c r="AJ38" s="262" t="str">
        <f>IF(AJ37="","",VLOOKUP(AJ37,'シフト記号表（勤務時間帯）'!$C$6:$K$35,9,FALSE))</f>
        <v/>
      </c>
      <c r="AK38" s="262" t="str">
        <f>IF(AK37="","",VLOOKUP(AK37,'シフト記号表（勤務時間帯）'!$C$6:$K$35,9,FALSE))</f>
        <v/>
      </c>
      <c r="AL38" s="262" t="str">
        <f>IF(AL37="","",VLOOKUP(AL37,'シフト記号表（勤務時間帯）'!$C$6:$K$35,9,FALSE))</f>
        <v/>
      </c>
      <c r="AM38" s="263" t="str">
        <f>IF(AM37="","",VLOOKUP(AM37,'シフト記号表（勤務時間帯）'!$C$6:$K$35,9,FALSE))</f>
        <v/>
      </c>
      <c r="AN38" s="261" t="str">
        <f>IF(AN37="","",VLOOKUP(AN37,'シフト記号表（勤務時間帯）'!$C$6:$K$35,9,FALSE))</f>
        <v/>
      </c>
      <c r="AO38" s="262" t="str">
        <f>IF(AO37="","",VLOOKUP(AO37,'シフト記号表（勤務時間帯）'!$C$6:$K$35,9,FALSE))</f>
        <v/>
      </c>
      <c r="AP38" s="262" t="str">
        <f>IF(AP37="","",VLOOKUP(AP37,'シフト記号表（勤務時間帯）'!$C$6:$K$35,9,FALSE))</f>
        <v/>
      </c>
      <c r="AQ38" s="262" t="str">
        <f>IF(AQ37="","",VLOOKUP(AQ37,'シフト記号表（勤務時間帯）'!$C$6:$K$35,9,FALSE))</f>
        <v/>
      </c>
      <c r="AR38" s="262" t="str">
        <f>IF(AR37="","",VLOOKUP(AR37,'シフト記号表（勤務時間帯）'!$C$6:$K$35,9,FALSE))</f>
        <v/>
      </c>
      <c r="AS38" s="262" t="str">
        <f>IF(AS37="","",VLOOKUP(AS37,'シフト記号表（勤務時間帯）'!$C$6:$K$35,9,FALSE))</f>
        <v/>
      </c>
      <c r="AT38" s="263" t="str">
        <f>IF(AT37="","",VLOOKUP(AT37,'シフト記号表（勤務時間帯）'!$C$6:$K$35,9,FALSE))</f>
        <v/>
      </c>
      <c r="AU38" s="261" t="str">
        <f>IF(AU37="","",VLOOKUP(AU37,'シフト記号表（勤務時間帯）'!$C$6:$K$35,9,FALSE))</f>
        <v/>
      </c>
      <c r="AV38" s="262" t="str">
        <f>IF(AV37="","",VLOOKUP(AV37,'シフト記号表（勤務時間帯）'!$C$6:$K$35,9,FALSE))</f>
        <v/>
      </c>
      <c r="AW38" s="262" t="str">
        <f>IF(AW37="","",VLOOKUP(AW37,'シフト記号表（勤務時間帯）'!$C$6:$K$35,9,FALSE))</f>
        <v/>
      </c>
      <c r="AX38" s="549">
        <f>IF($BB$3="４週",SUM(S38:AT38),IF($BB$3="暦月",SUM(S38:AW38),""))</f>
        <v>0</v>
      </c>
      <c r="AY38" s="550"/>
      <c r="AZ38" s="551">
        <f>IF($BB$3="４週",AX38/4,IF($BB$3="暦月",'地密通所（100名）'!AX38/('地密通所（100名）'!$BB$8/7),""))</f>
        <v>0</v>
      </c>
      <c r="BA38" s="552"/>
      <c r="BB38" s="323"/>
      <c r="BC38" s="324"/>
      <c r="BD38" s="324"/>
      <c r="BE38" s="324"/>
      <c r="BF38" s="325"/>
    </row>
    <row r="39" spans="2:58" ht="20.25" customHeight="1" x14ac:dyDescent="0.4">
      <c r="B39" s="528"/>
      <c r="C39" s="422"/>
      <c r="D39" s="423"/>
      <c r="E39" s="424"/>
      <c r="F39" s="92">
        <f>C37</f>
        <v>0</v>
      </c>
      <c r="G39" s="446"/>
      <c r="H39" s="346"/>
      <c r="I39" s="347"/>
      <c r="J39" s="347"/>
      <c r="K39" s="348"/>
      <c r="L39" s="451"/>
      <c r="M39" s="452"/>
      <c r="N39" s="452"/>
      <c r="O39" s="453"/>
      <c r="P39" s="553" t="s">
        <v>50</v>
      </c>
      <c r="Q39" s="554"/>
      <c r="R39" s="555"/>
      <c r="S39" s="264" t="str">
        <f>IF(S37="","",VLOOKUP(S37,'シフト記号表（勤務時間帯）'!$C$6:$U$35,19,FALSE))</f>
        <v/>
      </c>
      <c r="T39" s="265" t="str">
        <f>IF(T37="","",VLOOKUP(T37,'シフト記号表（勤務時間帯）'!$C$6:$U$35,19,FALSE))</f>
        <v/>
      </c>
      <c r="U39" s="265" t="str">
        <f>IF(U37="","",VLOOKUP(U37,'シフト記号表（勤務時間帯）'!$C$6:$U$35,19,FALSE))</f>
        <v/>
      </c>
      <c r="V39" s="265" t="str">
        <f>IF(V37="","",VLOOKUP(V37,'シフト記号表（勤務時間帯）'!$C$6:$U$35,19,FALSE))</f>
        <v/>
      </c>
      <c r="W39" s="265" t="str">
        <f>IF(W37="","",VLOOKUP(W37,'シフト記号表（勤務時間帯）'!$C$6:$U$35,19,FALSE))</f>
        <v/>
      </c>
      <c r="X39" s="265" t="str">
        <f>IF(X37="","",VLOOKUP(X37,'シフト記号表（勤務時間帯）'!$C$6:$U$35,19,FALSE))</f>
        <v/>
      </c>
      <c r="Y39" s="266" t="str">
        <f>IF(Y37="","",VLOOKUP(Y37,'シフト記号表（勤務時間帯）'!$C$6:$U$35,19,FALSE))</f>
        <v/>
      </c>
      <c r="Z39" s="264" t="str">
        <f>IF(Z37="","",VLOOKUP(Z37,'シフト記号表（勤務時間帯）'!$C$6:$U$35,19,FALSE))</f>
        <v/>
      </c>
      <c r="AA39" s="265" t="str">
        <f>IF(AA37="","",VLOOKUP(AA37,'シフト記号表（勤務時間帯）'!$C$6:$U$35,19,FALSE))</f>
        <v/>
      </c>
      <c r="AB39" s="265" t="str">
        <f>IF(AB37="","",VLOOKUP(AB37,'シフト記号表（勤務時間帯）'!$C$6:$U$35,19,FALSE))</f>
        <v/>
      </c>
      <c r="AC39" s="265" t="str">
        <f>IF(AC37="","",VLOOKUP(AC37,'シフト記号表（勤務時間帯）'!$C$6:$U$35,19,FALSE))</f>
        <v/>
      </c>
      <c r="AD39" s="265" t="str">
        <f>IF(AD37="","",VLOOKUP(AD37,'シフト記号表（勤務時間帯）'!$C$6:$U$35,19,FALSE))</f>
        <v/>
      </c>
      <c r="AE39" s="265" t="str">
        <f>IF(AE37="","",VLOOKUP(AE37,'シフト記号表（勤務時間帯）'!$C$6:$U$35,19,FALSE))</f>
        <v/>
      </c>
      <c r="AF39" s="266" t="str">
        <f>IF(AF37="","",VLOOKUP(AF37,'シフト記号表（勤務時間帯）'!$C$6:$U$35,19,FALSE))</f>
        <v/>
      </c>
      <c r="AG39" s="264" t="str">
        <f>IF(AG37="","",VLOOKUP(AG37,'シフト記号表（勤務時間帯）'!$C$6:$U$35,19,FALSE))</f>
        <v/>
      </c>
      <c r="AH39" s="265" t="str">
        <f>IF(AH37="","",VLOOKUP(AH37,'シフト記号表（勤務時間帯）'!$C$6:$U$35,19,FALSE))</f>
        <v/>
      </c>
      <c r="AI39" s="265" t="str">
        <f>IF(AI37="","",VLOOKUP(AI37,'シフト記号表（勤務時間帯）'!$C$6:$U$35,19,FALSE))</f>
        <v/>
      </c>
      <c r="AJ39" s="265" t="str">
        <f>IF(AJ37="","",VLOOKUP(AJ37,'シフト記号表（勤務時間帯）'!$C$6:$U$35,19,FALSE))</f>
        <v/>
      </c>
      <c r="AK39" s="265" t="str">
        <f>IF(AK37="","",VLOOKUP(AK37,'シフト記号表（勤務時間帯）'!$C$6:$U$35,19,FALSE))</f>
        <v/>
      </c>
      <c r="AL39" s="265" t="str">
        <f>IF(AL37="","",VLOOKUP(AL37,'シフト記号表（勤務時間帯）'!$C$6:$U$35,19,FALSE))</f>
        <v/>
      </c>
      <c r="AM39" s="266" t="str">
        <f>IF(AM37="","",VLOOKUP(AM37,'シフト記号表（勤務時間帯）'!$C$6:$U$35,19,FALSE))</f>
        <v/>
      </c>
      <c r="AN39" s="264" t="str">
        <f>IF(AN37="","",VLOOKUP(AN37,'シフト記号表（勤務時間帯）'!$C$6:$U$35,19,FALSE))</f>
        <v/>
      </c>
      <c r="AO39" s="265" t="str">
        <f>IF(AO37="","",VLOOKUP(AO37,'シフト記号表（勤務時間帯）'!$C$6:$U$35,19,FALSE))</f>
        <v/>
      </c>
      <c r="AP39" s="265" t="str">
        <f>IF(AP37="","",VLOOKUP(AP37,'シフト記号表（勤務時間帯）'!$C$6:$U$35,19,FALSE))</f>
        <v/>
      </c>
      <c r="AQ39" s="265" t="str">
        <f>IF(AQ37="","",VLOOKUP(AQ37,'シフト記号表（勤務時間帯）'!$C$6:$U$35,19,FALSE))</f>
        <v/>
      </c>
      <c r="AR39" s="265" t="str">
        <f>IF(AR37="","",VLOOKUP(AR37,'シフト記号表（勤務時間帯）'!$C$6:$U$35,19,FALSE))</f>
        <v/>
      </c>
      <c r="AS39" s="265" t="str">
        <f>IF(AS37="","",VLOOKUP(AS37,'シフト記号表（勤務時間帯）'!$C$6:$U$35,19,FALSE))</f>
        <v/>
      </c>
      <c r="AT39" s="266" t="str">
        <f>IF(AT37="","",VLOOKUP(AT37,'シフト記号表（勤務時間帯）'!$C$6:$U$35,19,FALSE))</f>
        <v/>
      </c>
      <c r="AU39" s="264" t="str">
        <f>IF(AU37="","",VLOOKUP(AU37,'シフト記号表（勤務時間帯）'!$C$6:$U$35,19,FALSE))</f>
        <v/>
      </c>
      <c r="AV39" s="265" t="str">
        <f>IF(AV37="","",VLOOKUP(AV37,'シフト記号表（勤務時間帯）'!$C$6:$U$35,19,FALSE))</f>
        <v/>
      </c>
      <c r="AW39" s="265" t="str">
        <f>IF(AW37="","",VLOOKUP(AW37,'シフト記号表（勤務時間帯）'!$C$6:$U$35,19,FALSE))</f>
        <v/>
      </c>
      <c r="AX39" s="530">
        <f>IF($BB$3="４週",SUM(S39:AT39),IF($BB$3="暦月",SUM(S39:AW39),""))</f>
        <v>0</v>
      </c>
      <c r="AY39" s="531"/>
      <c r="AZ39" s="542">
        <f>IF($BB$3="４週",AX39/4,IF($BB$3="暦月",'地密通所（100名）'!AX39/('地密通所（100名）'!$BB$8/7),""))</f>
        <v>0</v>
      </c>
      <c r="BA39" s="543"/>
      <c r="BB39" s="326"/>
      <c r="BC39" s="327"/>
      <c r="BD39" s="327"/>
      <c r="BE39" s="327"/>
      <c r="BF39" s="328"/>
    </row>
    <row r="40" spans="2:58" ht="20.25" customHeight="1" x14ac:dyDescent="0.4">
      <c r="B40" s="528">
        <f>B37+1</f>
        <v>7</v>
      </c>
      <c r="C40" s="416"/>
      <c r="D40" s="417"/>
      <c r="E40" s="418"/>
      <c r="F40" s="118"/>
      <c r="G40" s="445"/>
      <c r="H40" s="447"/>
      <c r="I40" s="347"/>
      <c r="J40" s="347"/>
      <c r="K40" s="348"/>
      <c r="L40" s="448"/>
      <c r="M40" s="449"/>
      <c r="N40" s="449"/>
      <c r="O40" s="450"/>
      <c r="P40" s="536" t="s">
        <v>49</v>
      </c>
      <c r="Q40" s="537"/>
      <c r="R40" s="538"/>
      <c r="S40" s="274"/>
      <c r="T40" s="273"/>
      <c r="U40" s="273"/>
      <c r="V40" s="273"/>
      <c r="W40" s="273"/>
      <c r="X40" s="273"/>
      <c r="Y40" s="275"/>
      <c r="Z40" s="274"/>
      <c r="AA40" s="273"/>
      <c r="AB40" s="273"/>
      <c r="AC40" s="273"/>
      <c r="AD40" s="273"/>
      <c r="AE40" s="273"/>
      <c r="AF40" s="275"/>
      <c r="AG40" s="274"/>
      <c r="AH40" s="273"/>
      <c r="AI40" s="273"/>
      <c r="AJ40" s="273"/>
      <c r="AK40" s="273"/>
      <c r="AL40" s="273"/>
      <c r="AM40" s="275"/>
      <c r="AN40" s="274"/>
      <c r="AO40" s="273"/>
      <c r="AP40" s="273"/>
      <c r="AQ40" s="273"/>
      <c r="AR40" s="273"/>
      <c r="AS40" s="273"/>
      <c r="AT40" s="275"/>
      <c r="AU40" s="274"/>
      <c r="AV40" s="273"/>
      <c r="AW40" s="273"/>
      <c r="AX40" s="638"/>
      <c r="AY40" s="639"/>
      <c r="AZ40" s="640"/>
      <c r="BA40" s="641"/>
      <c r="BB40" s="442"/>
      <c r="BC40" s="443"/>
      <c r="BD40" s="443"/>
      <c r="BE40" s="443"/>
      <c r="BF40" s="444"/>
    </row>
    <row r="41" spans="2:58" ht="20.25" customHeight="1" x14ac:dyDescent="0.4">
      <c r="B41" s="528"/>
      <c r="C41" s="419"/>
      <c r="D41" s="420"/>
      <c r="E41" s="421"/>
      <c r="F41" s="92"/>
      <c r="G41" s="342"/>
      <c r="H41" s="346"/>
      <c r="I41" s="347"/>
      <c r="J41" s="347"/>
      <c r="K41" s="348"/>
      <c r="L41" s="403"/>
      <c r="M41" s="404"/>
      <c r="N41" s="404"/>
      <c r="O41" s="405"/>
      <c r="P41" s="546" t="s">
        <v>15</v>
      </c>
      <c r="Q41" s="547"/>
      <c r="R41" s="548"/>
      <c r="S41" s="261" t="str">
        <f>IF(S40="","",VLOOKUP(S40,'シフト記号表（勤務時間帯）'!$C$6:$K$35,9,FALSE))</f>
        <v/>
      </c>
      <c r="T41" s="262" t="str">
        <f>IF(T40="","",VLOOKUP(T40,'シフト記号表（勤務時間帯）'!$C$6:$K$35,9,FALSE))</f>
        <v/>
      </c>
      <c r="U41" s="262" t="str">
        <f>IF(U40="","",VLOOKUP(U40,'シフト記号表（勤務時間帯）'!$C$6:$K$35,9,FALSE))</f>
        <v/>
      </c>
      <c r="V41" s="262" t="str">
        <f>IF(V40="","",VLOOKUP(V40,'シフト記号表（勤務時間帯）'!$C$6:$K$35,9,FALSE))</f>
        <v/>
      </c>
      <c r="W41" s="262" t="str">
        <f>IF(W40="","",VLOOKUP(W40,'シフト記号表（勤務時間帯）'!$C$6:$K$35,9,FALSE))</f>
        <v/>
      </c>
      <c r="X41" s="262" t="str">
        <f>IF(X40="","",VLOOKUP(X40,'シフト記号表（勤務時間帯）'!$C$6:$K$35,9,FALSE))</f>
        <v/>
      </c>
      <c r="Y41" s="263" t="str">
        <f>IF(Y40="","",VLOOKUP(Y40,'シフト記号表（勤務時間帯）'!$C$6:$K$35,9,FALSE))</f>
        <v/>
      </c>
      <c r="Z41" s="261" t="str">
        <f>IF(Z40="","",VLOOKUP(Z40,'シフト記号表（勤務時間帯）'!$C$6:$K$35,9,FALSE))</f>
        <v/>
      </c>
      <c r="AA41" s="262" t="str">
        <f>IF(AA40="","",VLOOKUP(AA40,'シフト記号表（勤務時間帯）'!$C$6:$K$35,9,FALSE))</f>
        <v/>
      </c>
      <c r="AB41" s="262" t="str">
        <f>IF(AB40="","",VLOOKUP(AB40,'シフト記号表（勤務時間帯）'!$C$6:$K$35,9,FALSE))</f>
        <v/>
      </c>
      <c r="AC41" s="262" t="str">
        <f>IF(AC40="","",VLOOKUP(AC40,'シフト記号表（勤務時間帯）'!$C$6:$K$35,9,FALSE))</f>
        <v/>
      </c>
      <c r="AD41" s="262" t="str">
        <f>IF(AD40="","",VLOOKUP(AD40,'シフト記号表（勤務時間帯）'!$C$6:$K$35,9,FALSE))</f>
        <v/>
      </c>
      <c r="AE41" s="262" t="str">
        <f>IF(AE40="","",VLOOKUP(AE40,'シフト記号表（勤務時間帯）'!$C$6:$K$35,9,FALSE))</f>
        <v/>
      </c>
      <c r="AF41" s="263" t="str">
        <f>IF(AF40="","",VLOOKUP(AF40,'シフト記号表（勤務時間帯）'!$C$6:$K$35,9,FALSE))</f>
        <v/>
      </c>
      <c r="AG41" s="261" t="str">
        <f>IF(AG40="","",VLOOKUP(AG40,'シフト記号表（勤務時間帯）'!$C$6:$K$35,9,FALSE))</f>
        <v/>
      </c>
      <c r="AH41" s="262" t="str">
        <f>IF(AH40="","",VLOOKUP(AH40,'シフト記号表（勤務時間帯）'!$C$6:$K$35,9,FALSE))</f>
        <v/>
      </c>
      <c r="AI41" s="262" t="str">
        <f>IF(AI40="","",VLOOKUP(AI40,'シフト記号表（勤務時間帯）'!$C$6:$K$35,9,FALSE))</f>
        <v/>
      </c>
      <c r="AJ41" s="262" t="str">
        <f>IF(AJ40="","",VLOOKUP(AJ40,'シフト記号表（勤務時間帯）'!$C$6:$K$35,9,FALSE))</f>
        <v/>
      </c>
      <c r="AK41" s="262" t="str">
        <f>IF(AK40="","",VLOOKUP(AK40,'シフト記号表（勤務時間帯）'!$C$6:$K$35,9,FALSE))</f>
        <v/>
      </c>
      <c r="AL41" s="262" t="str">
        <f>IF(AL40="","",VLOOKUP(AL40,'シフト記号表（勤務時間帯）'!$C$6:$K$35,9,FALSE))</f>
        <v/>
      </c>
      <c r="AM41" s="263" t="str">
        <f>IF(AM40="","",VLOOKUP(AM40,'シフト記号表（勤務時間帯）'!$C$6:$K$35,9,FALSE))</f>
        <v/>
      </c>
      <c r="AN41" s="261" t="str">
        <f>IF(AN40="","",VLOOKUP(AN40,'シフト記号表（勤務時間帯）'!$C$6:$K$35,9,FALSE))</f>
        <v/>
      </c>
      <c r="AO41" s="262" t="str">
        <f>IF(AO40="","",VLOOKUP(AO40,'シフト記号表（勤務時間帯）'!$C$6:$K$35,9,FALSE))</f>
        <v/>
      </c>
      <c r="AP41" s="262" t="str">
        <f>IF(AP40="","",VLOOKUP(AP40,'シフト記号表（勤務時間帯）'!$C$6:$K$35,9,FALSE))</f>
        <v/>
      </c>
      <c r="AQ41" s="262" t="str">
        <f>IF(AQ40="","",VLOOKUP(AQ40,'シフト記号表（勤務時間帯）'!$C$6:$K$35,9,FALSE))</f>
        <v/>
      </c>
      <c r="AR41" s="262" t="str">
        <f>IF(AR40="","",VLOOKUP(AR40,'シフト記号表（勤務時間帯）'!$C$6:$K$35,9,FALSE))</f>
        <v/>
      </c>
      <c r="AS41" s="262" t="str">
        <f>IF(AS40="","",VLOOKUP(AS40,'シフト記号表（勤務時間帯）'!$C$6:$K$35,9,FALSE))</f>
        <v/>
      </c>
      <c r="AT41" s="263" t="str">
        <f>IF(AT40="","",VLOOKUP(AT40,'シフト記号表（勤務時間帯）'!$C$6:$K$35,9,FALSE))</f>
        <v/>
      </c>
      <c r="AU41" s="261" t="str">
        <f>IF(AU40="","",VLOOKUP(AU40,'シフト記号表（勤務時間帯）'!$C$6:$K$35,9,FALSE))</f>
        <v/>
      </c>
      <c r="AV41" s="262" t="str">
        <f>IF(AV40="","",VLOOKUP(AV40,'シフト記号表（勤務時間帯）'!$C$6:$K$35,9,FALSE))</f>
        <v/>
      </c>
      <c r="AW41" s="262" t="str">
        <f>IF(AW40="","",VLOOKUP(AW40,'シフト記号表（勤務時間帯）'!$C$6:$K$35,9,FALSE))</f>
        <v/>
      </c>
      <c r="AX41" s="549">
        <f>IF($BB$3="４週",SUM(S41:AT41),IF($BB$3="暦月",SUM(S41:AW41),""))</f>
        <v>0</v>
      </c>
      <c r="AY41" s="550"/>
      <c r="AZ41" s="551">
        <f>IF($BB$3="４週",AX41/4,IF($BB$3="暦月",'地密通所（100名）'!AX41/('地密通所（100名）'!$BB$8/7),""))</f>
        <v>0</v>
      </c>
      <c r="BA41" s="552"/>
      <c r="BB41" s="323"/>
      <c r="BC41" s="324"/>
      <c r="BD41" s="324"/>
      <c r="BE41" s="324"/>
      <c r="BF41" s="325"/>
    </row>
    <row r="42" spans="2:58" ht="20.25" customHeight="1" x14ac:dyDescent="0.4">
      <c r="B42" s="528"/>
      <c r="C42" s="422"/>
      <c r="D42" s="423"/>
      <c r="E42" s="424"/>
      <c r="F42" s="92">
        <f>C40</f>
        <v>0</v>
      </c>
      <c r="G42" s="446"/>
      <c r="H42" s="346"/>
      <c r="I42" s="347"/>
      <c r="J42" s="347"/>
      <c r="K42" s="348"/>
      <c r="L42" s="451"/>
      <c r="M42" s="452"/>
      <c r="N42" s="452"/>
      <c r="O42" s="453"/>
      <c r="P42" s="553" t="s">
        <v>50</v>
      </c>
      <c r="Q42" s="554"/>
      <c r="R42" s="555"/>
      <c r="S42" s="264" t="str">
        <f>IF(S40="","",VLOOKUP(S40,'シフト記号表（勤務時間帯）'!$C$6:$U$35,19,FALSE))</f>
        <v/>
      </c>
      <c r="T42" s="265" t="str">
        <f>IF(T40="","",VLOOKUP(T40,'シフト記号表（勤務時間帯）'!$C$6:$U$35,19,FALSE))</f>
        <v/>
      </c>
      <c r="U42" s="265" t="str">
        <f>IF(U40="","",VLOOKUP(U40,'シフト記号表（勤務時間帯）'!$C$6:$U$35,19,FALSE))</f>
        <v/>
      </c>
      <c r="V42" s="265" t="str">
        <f>IF(V40="","",VLOOKUP(V40,'シフト記号表（勤務時間帯）'!$C$6:$U$35,19,FALSE))</f>
        <v/>
      </c>
      <c r="W42" s="265" t="str">
        <f>IF(W40="","",VLOOKUP(W40,'シフト記号表（勤務時間帯）'!$C$6:$U$35,19,FALSE))</f>
        <v/>
      </c>
      <c r="X42" s="265" t="str">
        <f>IF(X40="","",VLOOKUP(X40,'シフト記号表（勤務時間帯）'!$C$6:$U$35,19,FALSE))</f>
        <v/>
      </c>
      <c r="Y42" s="266" t="str">
        <f>IF(Y40="","",VLOOKUP(Y40,'シフト記号表（勤務時間帯）'!$C$6:$U$35,19,FALSE))</f>
        <v/>
      </c>
      <c r="Z42" s="264" t="str">
        <f>IF(Z40="","",VLOOKUP(Z40,'シフト記号表（勤務時間帯）'!$C$6:$U$35,19,FALSE))</f>
        <v/>
      </c>
      <c r="AA42" s="265" t="str">
        <f>IF(AA40="","",VLOOKUP(AA40,'シフト記号表（勤務時間帯）'!$C$6:$U$35,19,FALSE))</f>
        <v/>
      </c>
      <c r="AB42" s="265" t="str">
        <f>IF(AB40="","",VLOOKUP(AB40,'シフト記号表（勤務時間帯）'!$C$6:$U$35,19,FALSE))</f>
        <v/>
      </c>
      <c r="AC42" s="265" t="str">
        <f>IF(AC40="","",VLOOKUP(AC40,'シフト記号表（勤務時間帯）'!$C$6:$U$35,19,FALSE))</f>
        <v/>
      </c>
      <c r="AD42" s="265" t="str">
        <f>IF(AD40="","",VLOOKUP(AD40,'シフト記号表（勤務時間帯）'!$C$6:$U$35,19,FALSE))</f>
        <v/>
      </c>
      <c r="AE42" s="265" t="str">
        <f>IF(AE40="","",VLOOKUP(AE40,'シフト記号表（勤務時間帯）'!$C$6:$U$35,19,FALSE))</f>
        <v/>
      </c>
      <c r="AF42" s="266" t="str">
        <f>IF(AF40="","",VLOOKUP(AF40,'シフト記号表（勤務時間帯）'!$C$6:$U$35,19,FALSE))</f>
        <v/>
      </c>
      <c r="AG42" s="264" t="str">
        <f>IF(AG40="","",VLOOKUP(AG40,'シフト記号表（勤務時間帯）'!$C$6:$U$35,19,FALSE))</f>
        <v/>
      </c>
      <c r="AH42" s="265" t="str">
        <f>IF(AH40="","",VLOOKUP(AH40,'シフト記号表（勤務時間帯）'!$C$6:$U$35,19,FALSE))</f>
        <v/>
      </c>
      <c r="AI42" s="265" t="str">
        <f>IF(AI40="","",VLOOKUP(AI40,'シフト記号表（勤務時間帯）'!$C$6:$U$35,19,FALSE))</f>
        <v/>
      </c>
      <c r="AJ42" s="265" t="str">
        <f>IF(AJ40="","",VLOOKUP(AJ40,'シフト記号表（勤務時間帯）'!$C$6:$U$35,19,FALSE))</f>
        <v/>
      </c>
      <c r="AK42" s="265" t="str">
        <f>IF(AK40="","",VLOOKUP(AK40,'シフト記号表（勤務時間帯）'!$C$6:$U$35,19,FALSE))</f>
        <v/>
      </c>
      <c r="AL42" s="265" t="str">
        <f>IF(AL40="","",VLOOKUP(AL40,'シフト記号表（勤務時間帯）'!$C$6:$U$35,19,FALSE))</f>
        <v/>
      </c>
      <c r="AM42" s="266" t="str">
        <f>IF(AM40="","",VLOOKUP(AM40,'シフト記号表（勤務時間帯）'!$C$6:$U$35,19,FALSE))</f>
        <v/>
      </c>
      <c r="AN42" s="264" t="str">
        <f>IF(AN40="","",VLOOKUP(AN40,'シフト記号表（勤務時間帯）'!$C$6:$U$35,19,FALSE))</f>
        <v/>
      </c>
      <c r="AO42" s="265" t="str">
        <f>IF(AO40="","",VLOOKUP(AO40,'シフト記号表（勤務時間帯）'!$C$6:$U$35,19,FALSE))</f>
        <v/>
      </c>
      <c r="AP42" s="265" t="str">
        <f>IF(AP40="","",VLOOKUP(AP40,'シフト記号表（勤務時間帯）'!$C$6:$U$35,19,FALSE))</f>
        <v/>
      </c>
      <c r="AQ42" s="265" t="str">
        <f>IF(AQ40="","",VLOOKUP(AQ40,'シフト記号表（勤務時間帯）'!$C$6:$U$35,19,FALSE))</f>
        <v/>
      </c>
      <c r="AR42" s="265" t="str">
        <f>IF(AR40="","",VLOOKUP(AR40,'シフト記号表（勤務時間帯）'!$C$6:$U$35,19,FALSE))</f>
        <v/>
      </c>
      <c r="AS42" s="265" t="str">
        <f>IF(AS40="","",VLOOKUP(AS40,'シフト記号表（勤務時間帯）'!$C$6:$U$35,19,FALSE))</f>
        <v/>
      </c>
      <c r="AT42" s="266" t="str">
        <f>IF(AT40="","",VLOOKUP(AT40,'シフト記号表（勤務時間帯）'!$C$6:$U$35,19,FALSE))</f>
        <v/>
      </c>
      <c r="AU42" s="264" t="str">
        <f>IF(AU40="","",VLOOKUP(AU40,'シフト記号表（勤務時間帯）'!$C$6:$U$35,19,FALSE))</f>
        <v/>
      </c>
      <c r="AV42" s="265" t="str">
        <f>IF(AV40="","",VLOOKUP(AV40,'シフト記号表（勤務時間帯）'!$C$6:$U$35,19,FALSE))</f>
        <v/>
      </c>
      <c r="AW42" s="265" t="str">
        <f>IF(AW40="","",VLOOKUP(AW40,'シフト記号表（勤務時間帯）'!$C$6:$U$35,19,FALSE))</f>
        <v/>
      </c>
      <c r="AX42" s="530">
        <f>IF($BB$3="４週",SUM(S42:AT42),IF($BB$3="暦月",SUM(S42:AW42),""))</f>
        <v>0</v>
      </c>
      <c r="AY42" s="531"/>
      <c r="AZ42" s="542">
        <f>IF($BB$3="４週",AX42/4,IF($BB$3="暦月",'地密通所（100名）'!AX42/('地密通所（100名）'!$BB$8/7),""))</f>
        <v>0</v>
      </c>
      <c r="BA42" s="543"/>
      <c r="BB42" s="326"/>
      <c r="BC42" s="327"/>
      <c r="BD42" s="327"/>
      <c r="BE42" s="327"/>
      <c r="BF42" s="328"/>
    </row>
    <row r="43" spans="2:58" ht="20.25" customHeight="1" x14ac:dyDescent="0.4">
      <c r="B43" s="528">
        <f>B40+1</f>
        <v>8</v>
      </c>
      <c r="C43" s="416"/>
      <c r="D43" s="417"/>
      <c r="E43" s="418"/>
      <c r="F43" s="118"/>
      <c r="G43" s="445"/>
      <c r="H43" s="447"/>
      <c r="I43" s="347"/>
      <c r="J43" s="347"/>
      <c r="K43" s="348"/>
      <c r="L43" s="448"/>
      <c r="M43" s="449"/>
      <c r="N43" s="449"/>
      <c r="O43" s="450"/>
      <c r="P43" s="536" t="s">
        <v>49</v>
      </c>
      <c r="Q43" s="537"/>
      <c r="R43" s="538"/>
      <c r="S43" s="274"/>
      <c r="T43" s="273"/>
      <c r="U43" s="273"/>
      <c r="V43" s="273"/>
      <c r="W43" s="273"/>
      <c r="X43" s="273"/>
      <c r="Y43" s="275"/>
      <c r="Z43" s="274"/>
      <c r="AA43" s="273"/>
      <c r="AB43" s="273"/>
      <c r="AC43" s="273"/>
      <c r="AD43" s="273"/>
      <c r="AE43" s="273"/>
      <c r="AF43" s="275"/>
      <c r="AG43" s="274"/>
      <c r="AH43" s="273"/>
      <c r="AI43" s="273"/>
      <c r="AJ43" s="273"/>
      <c r="AK43" s="273"/>
      <c r="AL43" s="273"/>
      <c r="AM43" s="275"/>
      <c r="AN43" s="274"/>
      <c r="AO43" s="273"/>
      <c r="AP43" s="273"/>
      <c r="AQ43" s="273"/>
      <c r="AR43" s="273"/>
      <c r="AS43" s="273"/>
      <c r="AT43" s="275"/>
      <c r="AU43" s="274"/>
      <c r="AV43" s="273"/>
      <c r="AW43" s="273"/>
      <c r="AX43" s="638"/>
      <c r="AY43" s="639"/>
      <c r="AZ43" s="640"/>
      <c r="BA43" s="641"/>
      <c r="BB43" s="442"/>
      <c r="BC43" s="443"/>
      <c r="BD43" s="443"/>
      <c r="BE43" s="443"/>
      <c r="BF43" s="444"/>
    </row>
    <row r="44" spans="2:58" ht="20.25" customHeight="1" x14ac:dyDescent="0.4">
      <c r="B44" s="528"/>
      <c r="C44" s="419"/>
      <c r="D44" s="420"/>
      <c r="E44" s="421"/>
      <c r="F44" s="92"/>
      <c r="G44" s="342"/>
      <c r="H44" s="346"/>
      <c r="I44" s="347"/>
      <c r="J44" s="347"/>
      <c r="K44" s="348"/>
      <c r="L44" s="403"/>
      <c r="M44" s="404"/>
      <c r="N44" s="404"/>
      <c r="O44" s="405"/>
      <c r="P44" s="546" t="s">
        <v>15</v>
      </c>
      <c r="Q44" s="547"/>
      <c r="R44" s="548"/>
      <c r="S44" s="261" t="str">
        <f>IF(S43="","",VLOOKUP(S43,'シフト記号表（勤務時間帯）'!$C$6:$K$35,9,FALSE))</f>
        <v/>
      </c>
      <c r="T44" s="262" t="str">
        <f>IF(T43="","",VLOOKUP(T43,'シフト記号表（勤務時間帯）'!$C$6:$K$35,9,FALSE))</f>
        <v/>
      </c>
      <c r="U44" s="262" t="str">
        <f>IF(U43="","",VLOOKUP(U43,'シフト記号表（勤務時間帯）'!$C$6:$K$35,9,FALSE))</f>
        <v/>
      </c>
      <c r="V44" s="262" t="str">
        <f>IF(V43="","",VLOOKUP(V43,'シフト記号表（勤務時間帯）'!$C$6:$K$35,9,FALSE))</f>
        <v/>
      </c>
      <c r="W44" s="262" t="str">
        <f>IF(W43="","",VLOOKUP(W43,'シフト記号表（勤務時間帯）'!$C$6:$K$35,9,FALSE))</f>
        <v/>
      </c>
      <c r="X44" s="262" t="str">
        <f>IF(X43="","",VLOOKUP(X43,'シフト記号表（勤務時間帯）'!$C$6:$K$35,9,FALSE))</f>
        <v/>
      </c>
      <c r="Y44" s="263" t="str">
        <f>IF(Y43="","",VLOOKUP(Y43,'シフト記号表（勤務時間帯）'!$C$6:$K$35,9,FALSE))</f>
        <v/>
      </c>
      <c r="Z44" s="261" t="str">
        <f>IF(Z43="","",VLOOKUP(Z43,'シフト記号表（勤務時間帯）'!$C$6:$K$35,9,FALSE))</f>
        <v/>
      </c>
      <c r="AA44" s="262" t="str">
        <f>IF(AA43="","",VLOOKUP(AA43,'シフト記号表（勤務時間帯）'!$C$6:$K$35,9,FALSE))</f>
        <v/>
      </c>
      <c r="AB44" s="262" t="str">
        <f>IF(AB43="","",VLOOKUP(AB43,'シフト記号表（勤務時間帯）'!$C$6:$K$35,9,FALSE))</f>
        <v/>
      </c>
      <c r="AC44" s="262" t="str">
        <f>IF(AC43="","",VLOOKUP(AC43,'シフト記号表（勤務時間帯）'!$C$6:$K$35,9,FALSE))</f>
        <v/>
      </c>
      <c r="AD44" s="262" t="str">
        <f>IF(AD43="","",VLOOKUP(AD43,'シフト記号表（勤務時間帯）'!$C$6:$K$35,9,FALSE))</f>
        <v/>
      </c>
      <c r="AE44" s="262" t="str">
        <f>IF(AE43="","",VLOOKUP(AE43,'シフト記号表（勤務時間帯）'!$C$6:$K$35,9,FALSE))</f>
        <v/>
      </c>
      <c r="AF44" s="263" t="str">
        <f>IF(AF43="","",VLOOKUP(AF43,'シフト記号表（勤務時間帯）'!$C$6:$K$35,9,FALSE))</f>
        <v/>
      </c>
      <c r="AG44" s="261" t="str">
        <f>IF(AG43="","",VLOOKUP(AG43,'シフト記号表（勤務時間帯）'!$C$6:$K$35,9,FALSE))</f>
        <v/>
      </c>
      <c r="AH44" s="262" t="str">
        <f>IF(AH43="","",VLOOKUP(AH43,'シフト記号表（勤務時間帯）'!$C$6:$K$35,9,FALSE))</f>
        <v/>
      </c>
      <c r="AI44" s="262" t="str">
        <f>IF(AI43="","",VLOOKUP(AI43,'シフト記号表（勤務時間帯）'!$C$6:$K$35,9,FALSE))</f>
        <v/>
      </c>
      <c r="AJ44" s="262" t="str">
        <f>IF(AJ43="","",VLOOKUP(AJ43,'シフト記号表（勤務時間帯）'!$C$6:$K$35,9,FALSE))</f>
        <v/>
      </c>
      <c r="AK44" s="262" t="str">
        <f>IF(AK43="","",VLOOKUP(AK43,'シフト記号表（勤務時間帯）'!$C$6:$K$35,9,FALSE))</f>
        <v/>
      </c>
      <c r="AL44" s="262" t="str">
        <f>IF(AL43="","",VLOOKUP(AL43,'シフト記号表（勤務時間帯）'!$C$6:$K$35,9,FALSE))</f>
        <v/>
      </c>
      <c r="AM44" s="263" t="str">
        <f>IF(AM43="","",VLOOKUP(AM43,'シフト記号表（勤務時間帯）'!$C$6:$K$35,9,FALSE))</f>
        <v/>
      </c>
      <c r="AN44" s="261" t="str">
        <f>IF(AN43="","",VLOOKUP(AN43,'シフト記号表（勤務時間帯）'!$C$6:$K$35,9,FALSE))</f>
        <v/>
      </c>
      <c r="AO44" s="262" t="str">
        <f>IF(AO43="","",VLOOKUP(AO43,'シフト記号表（勤務時間帯）'!$C$6:$K$35,9,FALSE))</f>
        <v/>
      </c>
      <c r="AP44" s="262" t="str">
        <f>IF(AP43="","",VLOOKUP(AP43,'シフト記号表（勤務時間帯）'!$C$6:$K$35,9,FALSE))</f>
        <v/>
      </c>
      <c r="AQ44" s="262" t="str">
        <f>IF(AQ43="","",VLOOKUP(AQ43,'シフト記号表（勤務時間帯）'!$C$6:$K$35,9,FALSE))</f>
        <v/>
      </c>
      <c r="AR44" s="262" t="str">
        <f>IF(AR43="","",VLOOKUP(AR43,'シフト記号表（勤務時間帯）'!$C$6:$K$35,9,FALSE))</f>
        <v/>
      </c>
      <c r="AS44" s="262" t="str">
        <f>IF(AS43="","",VLOOKUP(AS43,'シフト記号表（勤務時間帯）'!$C$6:$K$35,9,FALSE))</f>
        <v/>
      </c>
      <c r="AT44" s="263" t="str">
        <f>IF(AT43="","",VLOOKUP(AT43,'シフト記号表（勤務時間帯）'!$C$6:$K$35,9,FALSE))</f>
        <v/>
      </c>
      <c r="AU44" s="261" t="str">
        <f>IF(AU43="","",VLOOKUP(AU43,'シフト記号表（勤務時間帯）'!$C$6:$K$35,9,FALSE))</f>
        <v/>
      </c>
      <c r="AV44" s="262" t="str">
        <f>IF(AV43="","",VLOOKUP(AV43,'シフト記号表（勤務時間帯）'!$C$6:$K$35,9,FALSE))</f>
        <v/>
      </c>
      <c r="AW44" s="262" t="str">
        <f>IF(AW43="","",VLOOKUP(AW43,'シフト記号表（勤務時間帯）'!$C$6:$K$35,9,FALSE))</f>
        <v/>
      </c>
      <c r="AX44" s="549">
        <f>IF($BB$3="４週",SUM(S44:AT44),IF($BB$3="暦月",SUM(S44:AW44),""))</f>
        <v>0</v>
      </c>
      <c r="AY44" s="550"/>
      <c r="AZ44" s="551">
        <f>IF($BB$3="４週",AX44/4,IF($BB$3="暦月",'地密通所（100名）'!AX44/('地密通所（100名）'!$BB$8/7),""))</f>
        <v>0</v>
      </c>
      <c r="BA44" s="552"/>
      <c r="BB44" s="323"/>
      <c r="BC44" s="324"/>
      <c r="BD44" s="324"/>
      <c r="BE44" s="324"/>
      <c r="BF44" s="325"/>
    </row>
    <row r="45" spans="2:58" ht="20.25" customHeight="1" x14ac:dyDescent="0.4">
      <c r="B45" s="528"/>
      <c r="C45" s="422"/>
      <c r="D45" s="423"/>
      <c r="E45" s="424"/>
      <c r="F45" s="92">
        <f>C43</f>
        <v>0</v>
      </c>
      <c r="G45" s="446"/>
      <c r="H45" s="346"/>
      <c r="I45" s="347"/>
      <c r="J45" s="347"/>
      <c r="K45" s="348"/>
      <c r="L45" s="451"/>
      <c r="M45" s="452"/>
      <c r="N45" s="452"/>
      <c r="O45" s="453"/>
      <c r="P45" s="553" t="s">
        <v>50</v>
      </c>
      <c r="Q45" s="554"/>
      <c r="R45" s="555"/>
      <c r="S45" s="264" t="str">
        <f>IF(S43="","",VLOOKUP(S43,'シフト記号表（勤務時間帯）'!$C$6:$U$35,19,FALSE))</f>
        <v/>
      </c>
      <c r="T45" s="265" t="str">
        <f>IF(T43="","",VLOOKUP(T43,'シフト記号表（勤務時間帯）'!$C$6:$U$35,19,FALSE))</f>
        <v/>
      </c>
      <c r="U45" s="265" t="str">
        <f>IF(U43="","",VLOOKUP(U43,'シフト記号表（勤務時間帯）'!$C$6:$U$35,19,FALSE))</f>
        <v/>
      </c>
      <c r="V45" s="265" t="str">
        <f>IF(V43="","",VLOOKUP(V43,'シフト記号表（勤務時間帯）'!$C$6:$U$35,19,FALSE))</f>
        <v/>
      </c>
      <c r="W45" s="265" t="str">
        <f>IF(W43="","",VLOOKUP(W43,'シフト記号表（勤務時間帯）'!$C$6:$U$35,19,FALSE))</f>
        <v/>
      </c>
      <c r="X45" s="265" t="str">
        <f>IF(X43="","",VLOOKUP(X43,'シフト記号表（勤務時間帯）'!$C$6:$U$35,19,FALSE))</f>
        <v/>
      </c>
      <c r="Y45" s="266" t="str">
        <f>IF(Y43="","",VLOOKUP(Y43,'シフト記号表（勤務時間帯）'!$C$6:$U$35,19,FALSE))</f>
        <v/>
      </c>
      <c r="Z45" s="264" t="str">
        <f>IF(Z43="","",VLOOKUP(Z43,'シフト記号表（勤務時間帯）'!$C$6:$U$35,19,FALSE))</f>
        <v/>
      </c>
      <c r="AA45" s="265" t="str">
        <f>IF(AA43="","",VLOOKUP(AA43,'シフト記号表（勤務時間帯）'!$C$6:$U$35,19,FALSE))</f>
        <v/>
      </c>
      <c r="AB45" s="265" t="str">
        <f>IF(AB43="","",VLOOKUP(AB43,'シフト記号表（勤務時間帯）'!$C$6:$U$35,19,FALSE))</f>
        <v/>
      </c>
      <c r="AC45" s="265" t="str">
        <f>IF(AC43="","",VLOOKUP(AC43,'シフト記号表（勤務時間帯）'!$C$6:$U$35,19,FALSE))</f>
        <v/>
      </c>
      <c r="AD45" s="265" t="str">
        <f>IF(AD43="","",VLOOKUP(AD43,'シフト記号表（勤務時間帯）'!$C$6:$U$35,19,FALSE))</f>
        <v/>
      </c>
      <c r="AE45" s="265" t="str">
        <f>IF(AE43="","",VLOOKUP(AE43,'シフト記号表（勤務時間帯）'!$C$6:$U$35,19,FALSE))</f>
        <v/>
      </c>
      <c r="AF45" s="266" t="str">
        <f>IF(AF43="","",VLOOKUP(AF43,'シフト記号表（勤務時間帯）'!$C$6:$U$35,19,FALSE))</f>
        <v/>
      </c>
      <c r="AG45" s="264" t="str">
        <f>IF(AG43="","",VLOOKUP(AG43,'シフト記号表（勤務時間帯）'!$C$6:$U$35,19,FALSE))</f>
        <v/>
      </c>
      <c r="AH45" s="265" t="str">
        <f>IF(AH43="","",VLOOKUP(AH43,'シフト記号表（勤務時間帯）'!$C$6:$U$35,19,FALSE))</f>
        <v/>
      </c>
      <c r="AI45" s="265" t="str">
        <f>IF(AI43="","",VLOOKUP(AI43,'シフト記号表（勤務時間帯）'!$C$6:$U$35,19,FALSE))</f>
        <v/>
      </c>
      <c r="AJ45" s="265" t="str">
        <f>IF(AJ43="","",VLOOKUP(AJ43,'シフト記号表（勤務時間帯）'!$C$6:$U$35,19,FALSE))</f>
        <v/>
      </c>
      <c r="AK45" s="265" t="str">
        <f>IF(AK43="","",VLOOKUP(AK43,'シフト記号表（勤務時間帯）'!$C$6:$U$35,19,FALSE))</f>
        <v/>
      </c>
      <c r="AL45" s="265" t="str">
        <f>IF(AL43="","",VLOOKUP(AL43,'シフト記号表（勤務時間帯）'!$C$6:$U$35,19,FALSE))</f>
        <v/>
      </c>
      <c r="AM45" s="266" t="str">
        <f>IF(AM43="","",VLOOKUP(AM43,'シフト記号表（勤務時間帯）'!$C$6:$U$35,19,FALSE))</f>
        <v/>
      </c>
      <c r="AN45" s="264" t="str">
        <f>IF(AN43="","",VLOOKUP(AN43,'シフト記号表（勤務時間帯）'!$C$6:$U$35,19,FALSE))</f>
        <v/>
      </c>
      <c r="AO45" s="265" t="str">
        <f>IF(AO43="","",VLOOKUP(AO43,'シフト記号表（勤務時間帯）'!$C$6:$U$35,19,FALSE))</f>
        <v/>
      </c>
      <c r="AP45" s="265" t="str">
        <f>IF(AP43="","",VLOOKUP(AP43,'シフト記号表（勤務時間帯）'!$C$6:$U$35,19,FALSE))</f>
        <v/>
      </c>
      <c r="AQ45" s="265" t="str">
        <f>IF(AQ43="","",VLOOKUP(AQ43,'シフト記号表（勤務時間帯）'!$C$6:$U$35,19,FALSE))</f>
        <v/>
      </c>
      <c r="AR45" s="265" t="str">
        <f>IF(AR43="","",VLOOKUP(AR43,'シフト記号表（勤務時間帯）'!$C$6:$U$35,19,FALSE))</f>
        <v/>
      </c>
      <c r="AS45" s="265" t="str">
        <f>IF(AS43="","",VLOOKUP(AS43,'シフト記号表（勤務時間帯）'!$C$6:$U$35,19,FALSE))</f>
        <v/>
      </c>
      <c r="AT45" s="266" t="str">
        <f>IF(AT43="","",VLOOKUP(AT43,'シフト記号表（勤務時間帯）'!$C$6:$U$35,19,FALSE))</f>
        <v/>
      </c>
      <c r="AU45" s="264" t="str">
        <f>IF(AU43="","",VLOOKUP(AU43,'シフト記号表（勤務時間帯）'!$C$6:$U$35,19,FALSE))</f>
        <v/>
      </c>
      <c r="AV45" s="265" t="str">
        <f>IF(AV43="","",VLOOKUP(AV43,'シフト記号表（勤務時間帯）'!$C$6:$U$35,19,FALSE))</f>
        <v/>
      </c>
      <c r="AW45" s="265" t="str">
        <f>IF(AW43="","",VLOOKUP(AW43,'シフト記号表（勤務時間帯）'!$C$6:$U$35,19,FALSE))</f>
        <v/>
      </c>
      <c r="AX45" s="530">
        <f>IF($BB$3="４週",SUM(S45:AT45),IF($BB$3="暦月",SUM(S45:AW45),""))</f>
        <v>0</v>
      </c>
      <c r="AY45" s="531"/>
      <c r="AZ45" s="542">
        <f>IF($BB$3="４週",AX45/4,IF($BB$3="暦月",'地密通所（100名）'!AX45/('地密通所（100名）'!$BB$8/7),""))</f>
        <v>0</v>
      </c>
      <c r="BA45" s="543"/>
      <c r="BB45" s="326"/>
      <c r="BC45" s="327"/>
      <c r="BD45" s="327"/>
      <c r="BE45" s="327"/>
      <c r="BF45" s="328"/>
    </row>
    <row r="46" spans="2:58" ht="20.25" customHeight="1" x14ac:dyDescent="0.4">
      <c r="B46" s="528">
        <f>B43+1</f>
        <v>9</v>
      </c>
      <c r="C46" s="416"/>
      <c r="D46" s="417"/>
      <c r="E46" s="418"/>
      <c r="F46" s="118"/>
      <c r="G46" s="445"/>
      <c r="H46" s="447"/>
      <c r="I46" s="347"/>
      <c r="J46" s="347"/>
      <c r="K46" s="348"/>
      <c r="L46" s="448"/>
      <c r="M46" s="449"/>
      <c r="N46" s="449"/>
      <c r="O46" s="450"/>
      <c r="P46" s="536" t="s">
        <v>49</v>
      </c>
      <c r="Q46" s="537"/>
      <c r="R46" s="538"/>
      <c r="S46" s="274"/>
      <c r="T46" s="273"/>
      <c r="U46" s="273"/>
      <c r="V46" s="273"/>
      <c r="W46" s="273"/>
      <c r="X46" s="273"/>
      <c r="Y46" s="275"/>
      <c r="Z46" s="274"/>
      <c r="AA46" s="273"/>
      <c r="AB46" s="273"/>
      <c r="AC46" s="273"/>
      <c r="AD46" s="273"/>
      <c r="AE46" s="273"/>
      <c r="AF46" s="275"/>
      <c r="AG46" s="274"/>
      <c r="AH46" s="273"/>
      <c r="AI46" s="273"/>
      <c r="AJ46" s="273"/>
      <c r="AK46" s="273"/>
      <c r="AL46" s="273"/>
      <c r="AM46" s="275"/>
      <c r="AN46" s="274"/>
      <c r="AO46" s="273"/>
      <c r="AP46" s="273"/>
      <c r="AQ46" s="273"/>
      <c r="AR46" s="273"/>
      <c r="AS46" s="273"/>
      <c r="AT46" s="275"/>
      <c r="AU46" s="274"/>
      <c r="AV46" s="273"/>
      <c r="AW46" s="273"/>
      <c r="AX46" s="638"/>
      <c r="AY46" s="639"/>
      <c r="AZ46" s="640"/>
      <c r="BA46" s="641"/>
      <c r="BB46" s="442"/>
      <c r="BC46" s="443"/>
      <c r="BD46" s="443"/>
      <c r="BE46" s="443"/>
      <c r="BF46" s="444"/>
    </row>
    <row r="47" spans="2:58" ht="20.25" customHeight="1" x14ac:dyDescent="0.4">
      <c r="B47" s="528"/>
      <c r="C47" s="419"/>
      <c r="D47" s="420"/>
      <c r="E47" s="421"/>
      <c r="F47" s="92"/>
      <c r="G47" s="342"/>
      <c r="H47" s="346"/>
      <c r="I47" s="347"/>
      <c r="J47" s="347"/>
      <c r="K47" s="348"/>
      <c r="L47" s="403"/>
      <c r="M47" s="404"/>
      <c r="N47" s="404"/>
      <c r="O47" s="405"/>
      <c r="P47" s="546" t="s">
        <v>15</v>
      </c>
      <c r="Q47" s="547"/>
      <c r="R47" s="548"/>
      <c r="S47" s="261" t="str">
        <f>IF(S46="","",VLOOKUP(S46,'シフト記号表（勤務時間帯）'!$C$6:$K$35,9,FALSE))</f>
        <v/>
      </c>
      <c r="T47" s="262" t="str">
        <f>IF(T46="","",VLOOKUP(T46,'シフト記号表（勤務時間帯）'!$C$6:$K$35,9,FALSE))</f>
        <v/>
      </c>
      <c r="U47" s="262" t="str">
        <f>IF(U46="","",VLOOKUP(U46,'シフト記号表（勤務時間帯）'!$C$6:$K$35,9,FALSE))</f>
        <v/>
      </c>
      <c r="V47" s="262" t="str">
        <f>IF(V46="","",VLOOKUP(V46,'シフト記号表（勤務時間帯）'!$C$6:$K$35,9,FALSE))</f>
        <v/>
      </c>
      <c r="W47" s="262" t="str">
        <f>IF(W46="","",VLOOKUP(W46,'シフト記号表（勤務時間帯）'!$C$6:$K$35,9,FALSE))</f>
        <v/>
      </c>
      <c r="X47" s="262" t="str">
        <f>IF(X46="","",VLOOKUP(X46,'シフト記号表（勤務時間帯）'!$C$6:$K$35,9,FALSE))</f>
        <v/>
      </c>
      <c r="Y47" s="263" t="str">
        <f>IF(Y46="","",VLOOKUP(Y46,'シフト記号表（勤務時間帯）'!$C$6:$K$35,9,FALSE))</f>
        <v/>
      </c>
      <c r="Z47" s="261" t="str">
        <f>IF(Z46="","",VLOOKUP(Z46,'シフト記号表（勤務時間帯）'!$C$6:$K$35,9,FALSE))</f>
        <v/>
      </c>
      <c r="AA47" s="262" t="str">
        <f>IF(AA46="","",VLOOKUP(AA46,'シフト記号表（勤務時間帯）'!$C$6:$K$35,9,FALSE))</f>
        <v/>
      </c>
      <c r="AB47" s="262" t="str">
        <f>IF(AB46="","",VLOOKUP(AB46,'シフト記号表（勤務時間帯）'!$C$6:$K$35,9,FALSE))</f>
        <v/>
      </c>
      <c r="AC47" s="262" t="str">
        <f>IF(AC46="","",VLOOKUP(AC46,'シフト記号表（勤務時間帯）'!$C$6:$K$35,9,FALSE))</f>
        <v/>
      </c>
      <c r="AD47" s="262" t="str">
        <f>IF(AD46="","",VLOOKUP(AD46,'シフト記号表（勤務時間帯）'!$C$6:$K$35,9,FALSE))</f>
        <v/>
      </c>
      <c r="AE47" s="262" t="str">
        <f>IF(AE46="","",VLOOKUP(AE46,'シフト記号表（勤務時間帯）'!$C$6:$K$35,9,FALSE))</f>
        <v/>
      </c>
      <c r="AF47" s="263" t="str">
        <f>IF(AF46="","",VLOOKUP(AF46,'シフト記号表（勤務時間帯）'!$C$6:$K$35,9,FALSE))</f>
        <v/>
      </c>
      <c r="AG47" s="261" t="str">
        <f>IF(AG46="","",VLOOKUP(AG46,'シフト記号表（勤務時間帯）'!$C$6:$K$35,9,FALSE))</f>
        <v/>
      </c>
      <c r="AH47" s="262" t="str">
        <f>IF(AH46="","",VLOOKUP(AH46,'シフト記号表（勤務時間帯）'!$C$6:$K$35,9,FALSE))</f>
        <v/>
      </c>
      <c r="AI47" s="262" t="str">
        <f>IF(AI46="","",VLOOKUP(AI46,'シフト記号表（勤務時間帯）'!$C$6:$K$35,9,FALSE))</f>
        <v/>
      </c>
      <c r="AJ47" s="262" t="str">
        <f>IF(AJ46="","",VLOOKUP(AJ46,'シフト記号表（勤務時間帯）'!$C$6:$K$35,9,FALSE))</f>
        <v/>
      </c>
      <c r="AK47" s="262" t="str">
        <f>IF(AK46="","",VLOOKUP(AK46,'シフト記号表（勤務時間帯）'!$C$6:$K$35,9,FALSE))</f>
        <v/>
      </c>
      <c r="AL47" s="262" t="str">
        <f>IF(AL46="","",VLOOKUP(AL46,'シフト記号表（勤務時間帯）'!$C$6:$K$35,9,FALSE))</f>
        <v/>
      </c>
      <c r="AM47" s="263" t="str">
        <f>IF(AM46="","",VLOOKUP(AM46,'シフト記号表（勤務時間帯）'!$C$6:$K$35,9,FALSE))</f>
        <v/>
      </c>
      <c r="AN47" s="261" t="str">
        <f>IF(AN46="","",VLOOKUP(AN46,'シフト記号表（勤務時間帯）'!$C$6:$K$35,9,FALSE))</f>
        <v/>
      </c>
      <c r="AO47" s="262" t="str">
        <f>IF(AO46="","",VLOOKUP(AO46,'シフト記号表（勤務時間帯）'!$C$6:$K$35,9,FALSE))</f>
        <v/>
      </c>
      <c r="AP47" s="262" t="str">
        <f>IF(AP46="","",VLOOKUP(AP46,'シフト記号表（勤務時間帯）'!$C$6:$K$35,9,FALSE))</f>
        <v/>
      </c>
      <c r="AQ47" s="262" t="str">
        <f>IF(AQ46="","",VLOOKUP(AQ46,'シフト記号表（勤務時間帯）'!$C$6:$K$35,9,FALSE))</f>
        <v/>
      </c>
      <c r="AR47" s="262" t="str">
        <f>IF(AR46="","",VLOOKUP(AR46,'シフト記号表（勤務時間帯）'!$C$6:$K$35,9,FALSE))</f>
        <v/>
      </c>
      <c r="AS47" s="262" t="str">
        <f>IF(AS46="","",VLOOKUP(AS46,'シフト記号表（勤務時間帯）'!$C$6:$K$35,9,FALSE))</f>
        <v/>
      </c>
      <c r="AT47" s="263" t="str">
        <f>IF(AT46="","",VLOOKUP(AT46,'シフト記号表（勤務時間帯）'!$C$6:$K$35,9,FALSE))</f>
        <v/>
      </c>
      <c r="AU47" s="261" t="str">
        <f>IF(AU46="","",VLOOKUP(AU46,'シフト記号表（勤務時間帯）'!$C$6:$K$35,9,FALSE))</f>
        <v/>
      </c>
      <c r="AV47" s="262" t="str">
        <f>IF(AV46="","",VLOOKUP(AV46,'シフト記号表（勤務時間帯）'!$C$6:$K$35,9,FALSE))</f>
        <v/>
      </c>
      <c r="AW47" s="262" t="str">
        <f>IF(AW46="","",VLOOKUP(AW46,'シフト記号表（勤務時間帯）'!$C$6:$K$35,9,FALSE))</f>
        <v/>
      </c>
      <c r="AX47" s="549">
        <f>IF($BB$3="４週",SUM(S47:AT47),IF($BB$3="暦月",SUM(S47:AW47),""))</f>
        <v>0</v>
      </c>
      <c r="AY47" s="550"/>
      <c r="AZ47" s="551">
        <f>IF($BB$3="４週",AX47/4,IF($BB$3="暦月",'地密通所（100名）'!AX47/('地密通所（100名）'!$BB$8/7),""))</f>
        <v>0</v>
      </c>
      <c r="BA47" s="552"/>
      <c r="BB47" s="323"/>
      <c r="BC47" s="324"/>
      <c r="BD47" s="324"/>
      <c r="BE47" s="324"/>
      <c r="BF47" s="325"/>
    </row>
    <row r="48" spans="2:58" ht="20.25" customHeight="1" x14ac:dyDescent="0.4">
      <c r="B48" s="528"/>
      <c r="C48" s="422"/>
      <c r="D48" s="423"/>
      <c r="E48" s="424"/>
      <c r="F48" s="92">
        <f>C46</f>
        <v>0</v>
      </c>
      <c r="G48" s="446"/>
      <c r="H48" s="346"/>
      <c r="I48" s="347"/>
      <c r="J48" s="347"/>
      <c r="K48" s="348"/>
      <c r="L48" s="451"/>
      <c r="M48" s="452"/>
      <c r="N48" s="452"/>
      <c r="O48" s="453"/>
      <c r="P48" s="553" t="s">
        <v>50</v>
      </c>
      <c r="Q48" s="554"/>
      <c r="R48" s="555"/>
      <c r="S48" s="264" t="str">
        <f>IF(S46="","",VLOOKUP(S46,'シフト記号表（勤務時間帯）'!$C$6:$U$35,19,FALSE))</f>
        <v/>
      </c>
      <c r="T48" s="265" t="str">
        <f>IF(T46="","",VLOOKUP(T46,'シフト記号表（勤務時間帯）'!$C$6:$U$35,19,FALSE))</f>
        <v/>
      </c>
      <c r="U48" s="265" t="str">
        <f>IF(U46="","",VLOOKUP(U46,'シフト記号表（勤務時間帯）'!$C$6:$U$35,19,FALSE))</f>
        <v/>
      </c>
      <c r="V48" s="265" t="str">
        <f>IF(V46="","",VLOOKUP(V46,'シフト記号表（勤務時間帯）'!$C$6:$U$35,19,FALSE))</f>
        <v/>
      </c>
      <c r="W48" s="265" t="str">
        <f>IF(W46="","",VLOOKUP(W46,'シフト記号表（勤務時間帯）'!$C$6:$U$35,19,FALSE))</f>
        <v/>
      </c>
      <c r="X48" s="265" t="str">
        <f>IF(X46="","",VLOOKUP(X46,'シフト記号表（勤務時間帯）'!$C$6:$U$35,19,FALSE))</f>
        <v/>
      </c>
      <c r="Y48" s="266" t="str">
        <f>IF(Y46="","",VLOOKUP(Y46,'シフト記号表（勤務時間帯）'!$C$6:$U$35,19,FALSE))</f>
        <v/>
      </c>
      <c r="Z48" s="264" t="str">
        <f>IF(Z46="","",VLOOKUP(Z46,'シフト記号表（勤務時間帯）'!$C$6:$U$35,19,FALSE))</f>
        <v/>
      </c>
      <c r="AA48" s="265" t="str">
        <f>IF(AA46="","",VLOOKUP(AA46,'シフト記号表（勤務時間帯）'!$C$6:$U$35,19,FALSE))</f>
        <v/>
      </c>
      <c r="AB48" s="265" t="str">
        <f>IF(AB46="","",VLOOKUP(AB46,'シフト記号表（勤務時間帯）'!$C$6:$U$35,19,FALSE))</f>
        <v/>
      </c>
      <c r="AC48" s="265" t="str">
        <f>IF(AC46="","",VLOOKUP(AC46,'シフト記号表（勤務時間帯）'!$C$6:$U$35,19,FALSE))</f>
        <v/>
      </c>
      <c r="AD48" s="265" t="str">
        <f>IF(AD46="","",VLOOKUP(AD46,'シフト記号表（勤務時間帯）'!$C$6:$U$35,19,FALSE))</f>
        <v/>
      </c>
      <c r="AE48" s="265" t="str">
        <f>IF(AE46="","",VLOOKUP(AE46,'シフト記号表（勤務時間帯）'!$C$6:$U$35,19,FALSE))</f>
        <v/>
      </c>
      <c r="AF48" s="266" t="str">
        <f>IF(AF46="","",VLOOKUP(AF46,'シフト記号表（勤務時間帯）'!$C$6:$U$35,19,FALSE))</f>
        <v/>
      </c>
      <c r="AG48" s="264" t="str">
        <f>IF(AG46="","",VLOOKUP(AG46,'シフト記号表（勤務時間帯）'!$C$6:$U$35,19,FALSE))</f>
        <v/>
      </c>
      <c r="AH48" s="265" t="str">
        <f>IF(AH46="","",VLOOKUP(AH46,'シフト記号表（勤務時間帯）'!$C$6:$U$35,19,FALSE))</f>
        <v/>
      </c>
      <c r="AI48" s="265" t="str">
        <f>IF(AI46="","",VLOOKUP(AI46,'シフト記号表（勤務時間帯）'!$C$6:$U$35,19,FALSE))</f>
        <v/>
      </c>
      <c r="AJ48" s="265" t="str">
        <f>IF(AJ46="","",VLOOKUP(AJ46,'シフト記号表（勤務時間帯）'!$C$6:$U$35,19,FALSE))</f>
        <v/>
      </c>
      <c r="AK48" s="265" t="str">
        <f>IF(AK46="","",VLOOKUP(AK46,'シフト記号表（勤務時間帯）'!$C$6:$U$35,19,FALSE))</f>
        <v/>
      </c>
      <c r="AL48" s="265" t="str">
        <f>IF(AL46="","",VLOOKUP(AL46,'シフト記号表（勤務時間帯）'!$C$6:$U$35,19,FALSE))</f>
        <v/>
      </c>
      <c r="AM48" s="266" t="str">
        <f>IF(AM46="","",VLOOKUP(AM46,'シフト記号表（勤務時間帯）'!$C$6:$U$35,19,FALSE))</f>
        <v/>
      </c>
      <c r="AN48" s="264" t="str">
        <f>IF(AN46="","",VLOOKUP(AN46,'シフト記号表（勤務時間帯）'!$C$6:$U$35,19,FALSE))</f>
        <v/>
      </c>
      <c r="AO48" s="265" t="str">
        <f>IF(AO46="","",VLOOKUP(AO46,'シフト記号表（勤務時間帯）'!$C$6:$U$35,19,FALSE))</f>
        <v/>
      </c>
      <c r="AP48" s="265" t="str">
        <f>IF(AP46="","",VLOOKUP(AP46,'シフト記号表（勤務時間帯）'!$C$6:$U$35,19,FALSE))</f>
        <v/>
      </c>
      <c r="AQ48" s="265" t="str">
        <f>IF(AQ46="","",VLOOKUP(AQ46,'シフト記号表（勤務時間帯）'!$C$6:$U$35,19,FALSE))</f>
        <v/>
      </c>
      <c r="AR48" s="265" t="str">
        <f>IF(AR46="","",VLOOKUP(AR46,'シフト記号表（勤務時間帯）'!$C$6:$U$35,19,FALSE))</f>
        <v/>
      </c>
      <c r="AS48" s="265" t="str">
        <f>IF(AS46="","",VLOOKUP(AS46,'シフト記号表（勤務時間帯）'!$C$6:$U$35,19,FALSE))</f>
        <v/>
      </c>
      <c r="AT48" s="266" t="str">
        <f>IF(AT46="","",VLOOKUP(AT46,'シフト記号表（勤務時間帯）'!$C$6:$U$35,19,FALSE))</f>
        <v/>
      </c>
      <c r="AU48" s="264" t="str">
        <f>IF(AU46="","",VLOOKUP(AU46,'シフト記号表（勤務時間帯）'!$C$6:$U$35,19,FALSE))</f>
        <v/>
      </c>
      <c r="AV48" s="265" t="str">
        <f>IF(AV46="","",VLOOKUP(AV46,'シフト記号表（勤務時間帯）'!$C$6:$U$35,19,FALSE))</f>
        <v/>
      </c>
      <c r="AW48" s="265" t="str">
        <f>IF(AW46="","",VLOOKUP(AW46,'シフト記号表（勤務時間帯）'!$C$6:$U$35,19,FALSE))</f>
        <v/>
      </c>
      <c r="AX48" s="530">
        <f>IF($BB$3="４週",SUM(S48:AT48),IF($BB$3="暦月",SUM(S48:AW48),""))</f>
        <v>0</v>
      </c>
      <c r="AY48" s="531"/>
      <c r="AZ48" s="542">
        <f>IF($BB$3="４週",AX48/4,IF($BB$3="暦月",'地密通所（100名）'!AX48/('地密通所（100名）'!$BB$8/7),""))</f>
        <v>0</v>
      </c>
      <c r="BA48" s="543"/>
      <c r="BB48" s="326"/>
      <c r="BC48" s="327"/>
      <c r="BD48" s="327"/>
      <c r="BE48" s="327"/>
      <c r="BF48" s="328"/>
    </row>
    <row r="49" spans="2:58" ht="20.25" customHeight="1" x14ac:dyDescent="0.4">
      <c r="B49" s="528">
        <f>B46+1</f>
        <v>10</v>
      </c>
      <c r="C49" s="416"/>
      <c r="D49" s="417"/>
      <c r="E49" s="418"/>
      <c r="F49" s="118"/>
      <c r="G49" s="445"/>
      <c r="H49" s="447"/>
      <c r="I49" s="347"/>
      <c r="J49" s="347"/>
      <c r="K49" s="348"/>
      <c r="L49" s="448"/>
      <c r="M49" s="449"/>
      <c r="N49" s="449"/>
      <c r="O49" s="450"/>
      <c r="P49" s="536" t="s">
        <v>49</v>
      </c>
      <c r="Q49" s="537"/>
      <c r="R49" s="538"/>
      <c r="S49" s="274"/>
      <c r="T49" s="273"/>
      <c r="U49" s="273"/>
      <c r="V49" s="273"/>
      <c r="W49" s="273"/>
      <c r="X49" s="273"/>
      <c r="Y49" s="275"/>
      <c r="Z49" s="274"/>
      <c r="AA49" s="273"/>
      <c r="AB49" s="273"/>
      <c r="AC49" s="273"/>
      <c r="AD49" s="273"/>
      <c r="AE49" s="273"/>
      <c r="AF49" s="275"/>
      <c r="AG49" s="274"/>
      <c r="AH49" s="273"/>
      <c r="AI49" s="273"/>
      <c r="AJ49" s="273"/>
      <c r="AK49" s="273"/>
      <c r="AL49" s="273"/>
      <c r="AM49" s="275"/>
      <c r="AN49" s="274"/>
      <c r="AO49" s="273"/>
      <c r="AP49" s="273"/>
      <c r="AQ49" s="273"/>
      <c r="AR49" s="273"/>
      <c r="AS49" s="273"/>
      <c r="AT49" s="275"/>
      <c r="AU49" s="274"/>
      <c r="AV49" s="273"/>
      <c r="AW49" s="273"/>
      <c r="AX49" s="638"/>
      <c r="AY49" s="639"/>
      <c r="AZ49" s="640"/>
      <c r="BA49" s="641"/>
      <c r="BB49" s="442"/>
      <c r="BC49" s="443"/>
      <c r="BD49" s="443"/>
      <c r="BE49" s="443"/>
      <c r="BF49" s="444"/>
    </row>
    <row r="50" spans="2:58" ht="20.25" customHeight="1" x14ac:dyDescent="0.4">
      <c r="B50" s="528"/>
      <c r="C50" s="419"/>
      <c r="D50" s="420"/>
      <c r="E50" s="421"/>
      <c r="F50" s="92"/>
      <c r="G50" s="342"/>
      <c r="H50" s="346"/>
      <c r="I50" s="347"/>
      <c r="J50" s="347"/>
      <c r="K50" s="348"/>
      <c r="L50" s="403"/>
      <c r="M50" s="404"/>
      <c r="N50" s="404"/>
      <c r="O50" s="405"/>
      <c r="P50" s="546" t="s">
        <v>15</v>
      </c>
      <c r="Q50" s="547"/>
      <c r="R50" s="548"/>
      <c r="S50" s="261" t="str">
        <f>IF(S49="","",VLOOKUP(S49,'シフト記号表（勤務時間帯）'!$C$6:$K$35,9,FALSE))</f>
        <v/>
      </c>
      <c r="T50" s="262" t="str">
        <f>IF(T49="","",VLOOKUP(T49,'シフト記号表（勤務時間帯）'!$C$6:$K$35,9,FALSE))</f>
        <v/>
      </c>
      <c r="U50" s="262" t="str">
        <f>IF(U49="","",VLOOKUP(U49,'シフト記号表（勤務時間帯）'!$C$6:$K$35,9,FALSE))</f>
        <v/>
      </c>
      <c r="V50" s="262" t="str">
        <f>IF(V49="","",VLOOKUP(V49,'シフト記号表（勤務時間帯）'!$C$6:$K$35,9,FALSE))</f>
        <v/>
      </c>
      <c r="W50" s="262" t="str">
        <f>IF(W49="","",VLOOKUP(W49,'シフト記号表（勤務時間帯）'!$C$6:$K$35,9,FALSE))</f>
        <v/>
      </c>
      <c r="X50" s="262" t="str">
        <f>IF(X49="","",VLOOKUP(X49,'シフト記号表（勤務時間帯）'!$C$6:$K$35,9,FALSE))</f>
        <v/>
      </c>
      <c r="Y50" s="263" t="str">
        <f>IF(Y49="","",VLOOKUP(Y49,'シフト記号表（勤務時間帯）'!$C$6:$K$35,9,FALSE))</f>
        <v/>
      </c>
      <c r="Z50" s="261" t="str">
        <f>IF(Z49="","",VLOOKUP(Z49,'シフト記号表（勤務時間帯）'!$C$6:$K$35,9,FALSE))</f>
        <v/>
      </c>
      <c r="AA50" s="262" t="str">
        <f>IF(AA49="","",VLOOKUP(AA49,'シフト記号表（勤務時間帯）'!$C$6:$K$35,9,FALSE))</f>
        <v/>
      </c>
      <c r="AB50" s="262" t="str">
        <f>IF(AB49="","",VLOOKUP(AB49,'シフト記号表（勤務時間帯）'!$C$6:$K$35,9,FALSE))</f>
        <v/>
      </c>
      <c r="AC50" s="262" t="str">
        <f>IF(AC49="","",VLOOKUP(AC49,'シフト記号表（勤務時間帯）'!$C$6:$K$35,9,FALSE))</f>
        <v/>
      </c>
      <c r="AD50" s="262" t="str">
        <f>IF(AD49="","",VLOOKUP(AD49,'シフト記号表（勤務時間帯）'!$C$6:$K$35,9,FALSE))</f>
        <v/>
      </c>
      <c r="AE50" s="262" t="str">
        <f>IF(AE49="","",VLOOKUP(AE49,'シフト記号表（勤務時間帯）'!$C$6:$K$35,9,FALSE))</f>
        <v/>
      </c>
      <c r="AF50" s="263" t="str">
        <f>IF(AF49="","",VLOOKUP(AF49,'シフト記号表（勤務時間帯）'!$C$6:$K$35,9,FALSE))</f>
        <v/>
      </c>
      <c r="AG50" s="261" t="str">
        <f>IF(AG49="","",VLOOKUP(AG49,'シフト記号表（勤務時間帯）'!$C$6:$K$35,9,FALSE))</f>
        <v/>
      </c>
      <c r="AH50" s="262" t="str">
        <f>IF(AH49="","",VLOOKUP(AH49,'シフト記号表（勤務時間帯）'!$C$6:$K$35,9,FALSE))</f>
        <v/>
      </c>
      <c r="AI50" s="262" t="str">
        <f>IF(AI49="","",VLOOKUP(AI49,'シフト記号表（勤務時間帯）'!$C$6:$K$35,9,FALSE))</f>
        <v/>
      </c>
      <c r="AJ50" s="262" t="str">
        <f>IF(AJ49="","",VLOOKUP(AJ49,'シフト記号表（勤務時間帯）'!$C$6:$K$35,9,FALSE))</f>
        <v/>
      </c>
      <c r="AK50" s="262" t="str">
        <f>IF(AK49="","",VLOOKUP(AK49,'シフト記号表（勤務時間帯）'!$C$6:$K$35,9,FALSE))</f>
        <v/>
      </c>
      <c r="AL50" s="262" t="str">
        <f>IF(AL49="","",VLOOKUP(AL49,'シフト記号表（勤務時間帯）'!$C$6:$K$35,9,FALSE))</f>
        <v/>
      </c>
      <c r="AM50" s="263" t="str">
        <f>IF(AM49="","",VLOOKUP(AM49,'シフト記号表（勤務時間帯）'!$C$6:$K$35,9,FALSE))</f>
        <v/>
      </c>
      <c r="AN50" s="261" t="str">
        <f>IF(AN49="","",VLOOKUP(AN49,'シフト記号表（勤務時間帯）'!$C$6:$K$35,9,FALSE))</f>
        <v/>
      </c>
      <c r="AO50" s="262" t="str">
        <f>IF(AO49="","",VLOOKUP(AO49,'シフト記号表（勤務時間帯）'!$C$6:$K$35,9,FALSE))</f>
        <v/>
      </c>
      <c r="AP50" s="262" t="str">
        <f>IF(AP49="","",VLOOKUP(AP49,'シフト記号表（勤務時間帯）'!$C$6:$K$35,9,FALSE))</f>
        <v/>
      </c>
      <c r="AQ50" s="262" t="str">
        <f>IF(AQ49="","",VLOOKUP(AQ49,'シフト記号表（勤務時間帯）'!$C$6:$K$35,9,FALSE))</f>
        <v/>
      </c>
      <c r="AR50" s="262" t="str">
        <f>IF(AR49="","",VLOOKUP(AR49,'シフト記号表（勤務時間帯）'!$C$6:$K$35,9,FALSE))</f>
        <v/>
      </c>
      <c r="AS50" s="262" t="str">
        <f>IF(AS49="","",VLOOKUP(AS49,'シフト記号表（勤務時間帯）'!$C$6:$K$35,9,FALSE))</f>
        <v/>
      </c>
      <c r="AT50" s="263" t="str">
        <f>IF(AT49="","",VLOOKUP(AT49,'シフト記号表（勤務時間帯）'!$C$6:$K$35,9,FALSE))</f>
        <v/>
      </c>
      <c r="AU50" s="261" t="str">
        <f>IF(AU49="","",VLOOKUP(AU49,'シフト記号表（勤務時間帯）'!$C$6:$K$35,9,FALSE))</f>
        <v/>
      </c>
      <c r="AV50" s="262" t="str">
        <f>IF(AV49="","",VLOOKUP(AV49,'シフト記号表（勤務時間帯）'!$C$6:$K$35,9,FALSE))</f>
        <v/>
      </c>
      <c r="AW50" s="262" t="str">
        <f>IF(AW49="","",VLOOKUP(AW49,'シフト記号表（勤務時間帯）'!$C$6:$K$35,9,FALSE))</f>
        <v/>
      </c>
      <c r="AX50" s="549">
        <f>IF($BB$3="４週",SUM(S50:AT50),IF($BB$3="暦月",SUM(S50:AW50),""))</f>
        <v>0</v>
      </c>
      <c r="AY50" s="550"/>
      <c r="AZ50" s="551">
        <f>IF($BB$3="４週",AX50/4,IF($BB$3="暦月",'地密通所（100名）'!AX50/('地密通所（100名）'!$BB$8/7),""))</f>
        <v>0</v>
      </c>
      <c r="BA50" s="552"/>
      <c r="BB50" s="323"/>
      <c r="BC50" s="324"/>
      <c r="BD50" s="324"/>
      <c r="BE50" s="324"/>
      <c r="BF50" s="325"/>
    </row>
    <row r="51" spans="2:58" ht="20.25" customHeight="1" x14ac:dyDescent="0.4">
      <c r="B51" s="528"/>
      <c r="C51" s="422"/>
      <c r="D51" s="423"/>
      <c r="E51" s="424"/>
      <c r="F51" s="92">
        <f>C49</f>
        <v>0</v>
      </c>
      <c r="G51" s="446"/>
      <c r="H51" s="346"/>
      <c r="I51" s="347"/>
      <c r="J51" s="347"/>
      <c r="K51" s="348"/>
      <c r="L51" s="451"/>
      <c r="M51" s="452"/>
      <c r="N51" s="452"/>
      <c r="O51" s="453"/>
      <c r="P51" s="553" t="s">
        <v>50</v>
      </c>
      <c r="Q51" s="554"/>
      <c r="R51" s="555"/>
      <c r="S51" s="264" t="str">
        <f>IF(S49="","",VLOOKUP(S49,'シフト記号表（勤務時間帯）'!$C$6:$U$35,19,FALSE))</f>
        <v/>
      </c>
      <c r="T51" s="265" t="str">
        <f>IF(T49="","",VLOOKUP(T49,'シフト記号表（勤務時間帯）'!$C$6:$U$35,19,FALSE))</f>
        <v/>
      </c>
      <c r="U51" s="265" t="str">
        <f>IF(U49="","",VLOOKUP(U49,'シフト記号表（勤務時間帯）'!$C$6:$U$35,19,FALSE))</f>
        <v/>
      </c>
      <c r="V51" s="265" t="str">
        <f>IF(V49="","",VLOOKUP(V49,'シフト記号表（勤務時間帯）'!$C$6:$U$35,19,FALSE))</f>
        <v/>
      </c>
      <c r="W51" s="265" t="str">
        <f>IF(W49="","",VLOOKUP(W49,'シフト記号表（勤務時間帯）'!$C$6:$U$35,19,FALSE))</f>
        <v/>
      </c>
      <c r="X51" s="265" t="str">
        <f>IF(X49="","",VLOOKUP(X49,'シフト記号表（勤務時間帯）'!$C$6:$U$35,19,FALSE))</f>
        <v/>
      </c>
      <c r="Y51" s="266" t="str">
        <f>IF(Y49="","",VLOOKUP(Y49,'シフト記号表（勤務時間帯）'!$C$6:$U$35,19,FALSE))</f>
        <v/>
      </c>
      <c r="Z51" s="264" t="str">
        <f>IF(Z49="","",VLOOKUP(Z49,'シフト記号表（勤務時間帯）'!$C$6:$U$35,19,FALSE))</f>
        <v/>
      </c>
      <c r="AA51" s="265" t="str">
        <f>IF(AA49="","",VLOOKUP(AA49,'シフト記号表（勤務時間帯）'!$C$6:$U$35,19,FALSE))</f>
        <v/>
      </c>
      <c r="AB51" s="265" t="str">
        <f>IF(AB49="","",VLOOKUP(AB49,'シフト記号表（勤務時間帯）'!$C$6:$U$35,19,FALSE))</f>
        <v/>
      </c>
      <c r="AC51" s="265" t="str">
        <f>IF(AC49="","",VLOOKUP(AC49,'シフト記号表（勤務時間帯）'!$C$6:$U$35,19,FALSE))</f>
        <v/>
      </c>
      <c r="AD51" s="265" t="str">
        <f>IF(AD49="","",VLOOKUP(AD49,'シフト記号表（勤務時間帯）'!$C$6:$U$35,19,FALSE))</f>
        <v/>
      </c>
      <c r="AE51" s="265" t="str">
        <f>IF(AE49="","",VLOOKUP(AE49,'シフト記号表（勤務時間帯）'!$C$6:$U$35,19,FALSE))</f>
        <v/>
      </c>
      <c r="AF51" s="266" t="str">
        <f>IF(AF49="","",VLOOKUP(AF49,'シフト記号表（勤務時間帯）'!$C$6:$U$35,19,FALSE))</f>
        <v/>
      </c>
      <c r="AG51" s="264" t="str">
        <f>IF(AG49="","",VLOOKUP(AG49,'シフト記号表（勤務時間帯）'!$C$6:$U$35,19,FALSE))</f>
        <v/>
      </c>
      <c r="AH51" s="265" t="str">
        <f>IF(AH49="","",VLOOKUP(AH49,'シフト記号表（勤務時間帯）'!$C$6:$U$35,19,FALSE))</f>
        <v/>
      </c>
      <c r="AI51" s="265" t="str">
        <f>IF(AI49="","",VLOOKUP(AI49,'シフト記号表（勤務時間帯）'!$C$6:$U$35,19,FALSE))</f>
        <v/>
      </c>
      <c r="AJ51" s="265" t="str">
        <f>IF(AJ49="","",VLOOKUP(AJ49,'シフト記号表（勤務時間帯）'!$C$6:$U$35,19,FALSE))</f>
        <v/>
      </c>
      <c r="AK51" s="265" t="str">
        <f>IF(AK49="","",VLOOKUP(AK49,'シフト記号表（勤務時間帯）'!$C$6:$U$35,19,FALSE))</f>
        <v/>
      </c>
      <c r="AL51" s="265" t="str">
        <f>IF(AL49="","",VLOOKUP(AL49,'シフト記号表（勤務時間帯）'!$C$6:$U$35,19,FALSE))</f>
        <v/>
      </c>
      <c r="AM51" s="266" t="str">
        <f>IF(AM49="","",VLOOKUP(AM49,'シフト記号表（勤務時間帯）'!$C$6:$U$35,19,FALSE))</f>
        <v/>
      </c>
      <c r="AN51" s="264" t="str">
        <f>IF(AN49="","",VLOOKUP(AN49,'シフト記号表（勤務時間帯）'!$C$6:$U$35,19,FALSE))</f>
        <v/>
      </c>
      <c r="AO51" s="265" t="str">
        <f>IF(AO49="","",VLOOKUP(AO49,'シフト記号表（勤務時間帯）'!$C$6:$U$35,19,FALSE))</f>
        <v/>
      </c>
      <c r="AP51" s="265" t="str">
        <f>IF(AP49="","",VLOOKUP(AP49,'シフト記号表（勤務時間帯）'!$C$6:$U$35,19,FALSE))</f>
        <v/>
      </c>
      <c r="AQ51" s="265" t="str">
        <f>IF(AQ49="","",VLOOKUP(AQ49,'シフト記号表（勤務時間帯）'!$C$6:$U$35,19,FALSE))</f>
        <v/>
      </c>
      <c r="AR51" s="265" t="str">
        <f>IF(AR49="","",VLOOKUP(AR49,'シフト記号表（勤務時間帯）'!$C$6:$U$35,19,FALSE))</f>
        <v/>
      </c>
      <c r="AS51" s="265" t="str">
        <f>IF(AS49="","",VLOOKUP(AS49,'シフト記号表（勤務時間帯）'!$C$6:$U$35,19,FALSE))</f>
        <v/>
      </c>
      <c r="AT51" s="266" t="str">
        <f>IF(AT49="","",VLOOKUP(AT49,'シフト記号表（勤務時間帯）'!$C$6:$U$35,19,FALSE))</f>
        <v/>
      </c>
      <c r="AU51" s="264" t="str">
        <f>IF(AU49="","",VLOOKUP(AU49,'シフト記号表（勤務時間帯）'!$C$6:$U$35,19,FALSE))</f>
        <v/>
      </c>
      <c r="AV51" s="265" t="str">
        <f>IF(AV49="","",VLOOKUP(AV49,'シフト記号表（勤務時間帯）'!$C$6:$U$35,19,FALSE))</f>
        <v/>
      </c>
      <c r="AW51" s="265" t="str">
        <f>IF(AW49="","",VLOOKUP(AW49,'シフト記号表（勤務時間帯）'!$C$6:$U$35,19,FALSE))</f>
        <v/>
      </c>
      <c r="AX51" s="530">
        <f>IF($BB$3="４週",SUM(S51:AT51),IF($BB$3="暦月",SUM(S51:AW51),""))</f>
        <v>0</v>
      </c>
      <c r="AY51" s="531"/>
      <c r="AZ51" s="542">
        <f>IF($BB$3="４週",AX51/4,IF($BB$3="暦月",'地密通所（100名）'!AX51/('地密通所（100名）'!$BB$8/7),""))</f>
        <v>0</v>
      </c>
      <c r="BA51" s="543"/>
      <c r="BB51" s="326"/>
      <c r="BC51" s="327"/>
      <c r="BD51" s="327"/>
      <c r="BE51" s="327"/>
      <c r="BF51" s="328"/>
    </row>
    <row r="52" spans="2:58" ht="20.25" customHeight="1" x14ac:dyDescent="0.4">
      <c r="B52" s="528">
        <f>B49+1</f>
        <v>11</v>
      </c>
      <c r="C52" s="416"/>
      <c r="D52" s="417"/>
      <c r="E52" s="418"/>
      <c r="F52" s="118"/>
      <c r="G52" s="445"/>
      <c r="H52" s="447"/>
      <c r="I52" s="347"/>
      <c r="J52" s="347"/>
      <c r="K52" s="348"/>
      <c r="L52" s="448"/>
      <c r="M52" s="449"/>
      <c r="N52" s="449"/>
      <c r="O52" s="450"/>
      <c r="P52" s="536" t="s">
        <v>49</v>
      </c>
      <c r="Q52" s="537"/>
      <c r="R52" s="538"/>
      <c r="S52" s="274"/>
      <c r="T52" s="273"/>
      <c r="U52" s="273"/>
      <c r="V52" s="273"/>
      <c r="W52" s="273"/>
      <c r="X52" s="273"/>
      <c r="Y52" s="275"/>
      <c r="Z52" s="274"/>
      <c r="AA52" s="273"/>
      <c r="AB52" s="273"/>
      <c r="AC52" s="273"/>
      <c r="AD52" s="273"/>
      <c r="AE52" s="273"/>
      <c r="AF52" s="275"/>
      <c r="AG52" s="274"/>
      <c r="AH52" s="273"/>
      <c r="AI52" s="273"/>
      <c r="AJ52" s="273"/>
      <c r="AK52" s="273"/>
      <c r="AL52" s="273"/>
      <c r="AM52" s="275"/>
      <c r="AN52" s="274"/>
      <c r="AO52" s="273"/>
      <c r="AP52" s="273"/>
      <c r="AQ52" s="273"/>
      <c r="AR52" s="273"/>
      <c r="AS52" s="273"/>
      <c r="AT52" s="275"/>
      <c r="AU52" s="274"/>
      <c r="AV52" s="273"/>
      <c r="AW52" s="273"/>
      <c r="AX52" s="638"/>
      <c r="AY52" s="639"/>
      <c r="AZ52" s="640"/>
      <c r="BA52" s="641"/>
      <c r="BB52" s="442"/>
      <c r="BC52" s="443"/>
      <c r="BD52" s="443"/>
      <c r="BE52" s="443"/>
      <c r="BF52" s="444"/>
    </row>
    <row r="53" spans="2:58" ht="20.25" customHeight="1" x14ac:dyDescent="0.4">
      <c r="B53" s="528"/>
      <c r="C53" s="419"/>
      <c r="D53" s="420"/>
      <c r="E53" s="421"/>
      <c r="F53" s="92"/>
      <c r="G53" s="342"/>
      <c r="H53" s="346"/>
      <c r="I53" s="347"/>
      <c r="J53" s="347"/>
      <c r="K53" s="348"/>
      <c r="L53" s="403"/>
      <c r="M53" s="404"/>
      <c r="N53" s="404"/>
      <c r="O53" s="405"/>
      <c r="P53" s="546" t="s">
        <v>15</v>
      </c>
      <c r="Q53" s="547"/>
      <c r="R53" s="548"/>
      <c r="S53" s="261" t="str">
        <f>IF(S52="","",VLOOKUP(S52,'シフト記号表（勤務時間帯）'!$C$6:$K$35,9,FALSE))</f>
        <v/>
      </c>
      <c r="T53" s="262" t="str">
        <f>IF(T52="","",VLOOKUP(T52,'シフト記号表（勤務時間帯）'!$C$6:$K$35,9,FALSE))</f>
        <v/>
      </c>
      <c r="U53" s="262" t="str">
        <f>IF(U52="","",VLOOKUP(U52,'シフト記号表（勤務時間帯）'!$C$6:$K$35,9,FALSE))</f>
        <v/>
      </c>
      <c r="V53" s="262" t="str">
        <f>IF(V52="","",VLOOKUP(V52,'シフト記号表（勤務時間帯）'!$C$6:$K$35,9,FALSE))</f>
        <v/>
      </c>
      <c r="W53" s="262" t="str">
        <f>IF(W52="","",VLOOKUP(W52,'シフト記号表（勤務時間帯）'!$C$6:$K$35,9,FALSE))</f>
        <v/>
      </c>
      <c r="X53" s="262" t="str">
        <f>IF(X52="","",VLOOKUP(X52,'シフト記号表（勤務時間帯）'!$C$6:$K$35,9,FALSE))</f>
        <v/>
      </c>
      <c r="Y53" s="263" t="str">
        <f>IF(Y52="","",VLOOKUP(Y52,'シフト記号表（勤務時間帯）'!$C$6:$K$35,9,FALSE))</f>
        <v/>
      </c>
      <c r="Z53" s="261" t="str">
        <f>IF(Z52="","",VLOOKUP(Z52,'シフト記号表（勤務時間帯）'!$C$6:$K$35,9,FALSE))</f>
        <v/>
      </c>
      <c r="AA53" s="262" t="str">
        <f>IF(AA52="","",VLOOKUP(AA52,'シフト記号表（勤務時間帯）'!$C$6:$K$35,9,FALSE))</f>
        <v/>
      </c>
      <c r="AB53" s="262" t="str">
        <f>IF(AB52="","",VLOOKUP(AB52,'シフト記号表（勤務時間帯）'!$C$6:$K$35,9,FALSE))</f>
        <v/>
      </c>
      <c r="AC53" s="262" t="str">
        <f>IF(AC52="","",VLOOKUP(AC52,'シフト記号表（勤務時間帯）'!$C$6:$K$35,9,FALSE))</f>
        <v/>
      </c>
      <c r="AD53" s="262" t="str">
        <f>IF(AD52="","",VLOOKUP(AD52,'シフト記号表（勤務時間帯）'!$C$6:$K$35,9,FALSE))</f>
        <v/>
      </c>
      <c r="AE53" s="262" t="str">
        <f>IF(AE52="","",VLOOKUP(AE52,'シフト記号表（勤務時間帯）'!$C$6:$K$35,9,FALSE))</f>
        <v/>
      </c>
      <c r="AF53" s="263" t="str">
        <f>IF(AF52="","",VLOOKUP(AF52,'シフト記号表（勤務時間帯）'!$C$6:$K$35,9,FALSE))</f>
        <v/>
      </c>
      <c r="AG53" s="261" t="str">
        <f>IF(AG52="","",VLOOKUP(AG52,'シフト記号表（勤務時間帯）'!$C$6:$K$35,9,FALSE))</f>
        <v/>
      </c>
      <c r="AH53" s="262" t="str">
        <f>IF(AH52="","",VLOOKUP(AH52,'シフト記号表（勤務時間帯）'!$C$6:$K$35,9,FALSE))</f>
        <v/>
      </c>
      <c r="AI53" s="262" t="str">
        <f>IF(AI52="","",VLOOKUP(AI52,'シフト記号表（勤務時間帯）'!$C$6:$K$35,9,FALSE))</f>
        <v/>
      </c>
      <c r="AJ53" s="262" t="str">
        <f>IF(AJ52="","",VLOOKUP(AJ52,'シフト記号表（勤務時間帯）'!$C$6:$K$35,9,FALSE))</f>
        <v/>
      </c>
      <c r="AK53" s="262" t="str">
        <f>IF(AK52="","",VLOOKUP(AK52,'シフト記号表（勤務時間帯）'!$C$6:$K$35,9,FALSE))</f>
        <v/>
      </c>
      <c r="AL53" s="262" t="str">
        <f>IF(AL52="","",VLOOKUP(AL52,'シフト記号表（勤務時間帯）'!$C$6:$K$35,9,FALSE))</f>
        <v/>
      </c>
      <c r="AM53" s="263" t="str">
        <f>IF(AM52="","",VLOOKUP(AM52,'シフト記号表（勤務時間帯）'!$C$6:$K$35,9,FALSE))</f>
        <v/>
      </c>
      <c r="AN53" s="261" t="str">
        <f>IF(AN52="","",VLOOKUP(AN52,'シフト記号表（勤務時間帯）'!$C$6:$K$35,9,FALSE))</f>
        <v/>
      </c>
      <c r="AO53" s="262" t="str">
        <f>IF(AO52="","",VLOOKUP(AO52,'シフト記号表（勤務時間帯）'!$C$6:$K$35,9,FALSE))</f>
        <v/>
      </c>
      <c r="AP53" s="262" t="str">
        <f>IF(AP52="","",VLOOKUP(AP52,'シフト記号表（勤務時間帯）'!$C$6:$K$35,9,FALSE))</f>
        <v/>
      </c>
      <c r="AQ53" s="262" t="str">
        <f>IF(AQ52="","",VLOOKUP(AQ52,'シフト記号表（勤務時間帯）'!$C$6:$K$35,9,FALSE))</f>
        <v/>
      </c>
      <c r="AR53" s="262" t="str">
        <f>IF(AR52="","",VLOOKUP(AR52,'シフト記号表（勤務時間帯）'!$C$6:$K$35,9,FALSE))</f>
        <v/>
      </c>
      <c r="AS53" s="262" t="str">
        <f>IF(AS52="","",VLOOKUP(AS52,'シフト記号表（勤務時間帯）'!$C$6:$K$35,9,FALSE))</f>
        <v/>
      </c>
      <c r="AT53" s="263" t="str">
        <f>IF(AT52="","",VLOOKUP(AT52,'シフト記号表（勤務時間帯）'!$C$6:$K$35,9,FALSE))</f>
        <v/>
      </c>
      <c r="AU53" s="261" t="str">
        <f>IF(AU52="","",VLOOKUP(AU52,'シフト記号表（勤務時間帯）'!$C$6:$K$35,9,FALSE))</f>
        <v/>
      </c>
      <c r="AV53" s="262" t="str">
        <f>IF(AV52="","",VLOOKUP(AV52,'シフト記号表（勤務時間帯）'!$C$6:$K$35,9,FALSE))</f>
        <v/>
      </c>
      <c r="AW53" s="262" t="str">
        <f>IF(AW52="","",VLOOKUP(AW52,'シフト記号表（勤務時間帯）'!$C$6:$K$35,9,FALSE))</f>
        <v/>
      </c>
      <c r="AX53" s="549">
        <f>IF($BB$3="４週",SUM(S53:AT53),IF($BB$3="暦月",SUM(S53:AW53),""))</f>
        <v>0</v>
      </c>
      <c r="AY53" s="550"/>
      <c r="AZ53" s="551">
        <f>IF($BB$3="４週",AX53/4,IF($BB$3="暦月",'地密通所（100名）'!AX53/('地密通所（100名）'!$BB$8/7),""))</f>
        <v>0</v>
      </c>
      <c r="BA53" s="552"/>
      <c r="BB53" s="323"/>
      <c r="BC53" s="324"/>
      <c r="BD53" s="324"/>
      <c r="BE53" s="324"/>
      <c r="BF53" s="325"/>
    </row>
    <row r="54" spans="2:58" ht="20.25" customHeight="1" x14ac:dyDescent="0.4">
      <c r="B54" s="528"/>
      <c r="C54" s="422"/>
      <c r="D54" s="423"/>
      <c r="E54" s="424"/>
      <c r="F54" s="92">
        <f>C52</f>
        <v>0</v>
      </c>
      <c r="G54" s="446"/>
      <c r="H54" s="346"/>
      <c r="I54" s="347"/>
      <c r="J54" s="347"/>
      <c r="K54" s="348"/>
      <c r="L54" s="451"/>
      <c r="M54" s="452"/>
      <c r="N54" s="452"/>
      <c r="O54" s="453"/>
      <c r="P54" s="553" t="s">
        <v>50</v>
      </c>
      <c r="Q54" s="554"/>
      <c r="R54" s="555"/>
      <c r="S54" s="264" t="str">
        <f>IF(S52="","",VLOOKUP(S52,'シフト記号表（勤務時間帯）'!$C$6:$U$35,19,FALSE))</f>
        <v/>
      </c>
      <c r="T54" s="265" t="str">
        <f>IF(T52="","",VLOOKUP(T52,'シフト記号表（勤務時間帯）'!$C$6:$U$35,19,FALSE))</f>
        <v/>
      </c>
      <c r="U54" s="265" t="str">
        <f>IF(U52="","",VLOOKUP(U52,'シフト記号表（勤務時間帯）'!$C$6:$U$35,19,FALSE))</f>
        <v/>
      </c>
      <c r="V54" s="265" t="str">
        <f>IF(V52="","",VLOOKUP(V52,'シフト記号表（勤務時間帯）'!$C$6:$U$35,19,FALSE))</f>
        <v/>
      </c>
      <c r="W54" s="265" t="str">
        <f>IF(W52="","",VLOOKUP(W52,'シフト記号表（勤務時間帯）'!$C$6:$U$35,19,FALSE))</f>
        <v/>
      </c>
      <c r="X54" s="265" t="str">
        <f>IF(X52="","",VLOOKUP(X52,'シフト記号表（勤務時間帯）'!$C$6:$U$35,19,FALSE))</f>
        <v/>
      </c>
      <c r="Y54" s="266" t="str">
        <f>IF(Y52="","",VLOOKUP(Y52,'シフト記号表（勤務時間帯）'!$C$6:$U$35,19,FALSE))</f>
        <v/>
      </c>
      <c r="Z54" s="264" t="str">
        <f>IF(Z52="","",VLOOKUP(Z52,'シフト記号表（勤務時間帯）'!$C$6:$U$35,19,FALSE))</f>
        <v/>
      </c>
      <c r="AA54" s="265" t="str">
        <f>IF(AA52="","",VLOOKUP(AA52,'シフト記号表（勤務時間帯）'!$C$6:$U$35,19,FALSE))</f>
        <v/>
      </c>
      <c r="AB54" s="265" t="str">
        <f>IF(AB52="","",VLOOKUP(AB52,'シフト記号表（勤務時間帯）'!$C$6:$U$35,19,FALSE))</f>
        <v/>
      </c>
      <c r="AC54" s="265" t="str">
        <f>IF(AC52="","",VLOOKUP(AC52,'シフト記号表（勤務時間帯）'!$C$6:$U$35,19,FALSE))</f>
        <v/>
      </c>
      <c r="AD54" s="265" t="str">
        <f>IF(AD52="","",VLOOKUP(AD52,'シフト記号表（勤務時間帯）'!$C$6:$U$35,19,FALSE))</f>
        <v/>
      </c>
      <c r="AE54" s="265" t="str">
        <f>IF(AE52="","",VLOOKUP(AE52,'シフト記号表（勤務時間帯）'!$C$6:$U$35,19,FALSE))</f>
        <v/>
      </c>
      <c r="AF54" s="266" t="str">
        <f>IF(AF52="","",VLOOKUP(AF52,'シフト記号表（勤務時間帯）'!$C$6:$U$35,19,FALSE))</f>
        <v/>
      </c>
      <c r="AG54" s="264" t="str">
        <f>IF(AG52="","",VLOOKUP(AG52,'シフト記号表（勤務時間帯）'!$C$6:$U$35,19,FALSE))</f>
        <v/>
      </c>
      <c r="AH54" s="265" t="str">
        <f>IF(AH52="","",VLOOKUP(AH52,'シフト記号表（勤務時間帯）'!$C$6:$U$35,19,FALSE))</f>
        <v/>
      </c>
      <c r="AI54" s="265" t="str">
        <f>IF(AI52="","",VLOOKUP(AI52,'シフト記号表（勤務時間帯）'!$C$6:$U$35,19,FALSE))</f>
        <v/>
      </c>
      <c r="AJ54" s="265" t="str">
        <f>IF(AJ52="","",VLOOKUP(AJ52,'シフト記号表（勤務時間帯）'!$C$6:$U$35,19,FALSE))</f>
        <v/>
      </c>
      <c r="AK54" s="265" t="str">
        <f>IF(AK52="","",VLOOKUP(AK52,'シフト記号表（勤務時間帯）'!$C$6:$U$35,19,FALSE))</f>
        <v/>
      </c>
      <c r="AL54" s="265" t="str">
        <f>IF(AL52="","",VLOOKUP(AL52,'シフト記号表（勤務時間帯）'!$C$6:$U$35,19,FALSE))</f>
        <v/>
      </c>
      <c r="AM54" s="266" t="str">
        <f>IF(AM52="","",VLOOKUP(AM52,'シフト記号表（勤務時間帯）'!$C$6:$U$35,19,FALSE))</f>
        <v/>
      </c>
      <c r="AN54" s="264" t="str">
        <f>IF(AN52="","",VLOOKUP(AN52,'シフト記号表（勤務時間帯）'!$C$6:$U$35,19,FALSE))</f>
        <v/>
      </c>
      <c r="AO54" s="265" t="str">
        <f>IF(AO52="","",VLOOKUP(AO52,'シフト記号表（勤務時間帯）'!$C$6:$U$35,19,FALSE))</f>
        <v/>
      </c>
      <c r="AP54" s="265" t="str">
        <f>IF(AP52="","",VLOOKUP(AP52,'シフト記号表（勤務時間帯）'!$C$6:$U$35,19,FALSE))</f>
        <v/>
      </c>
      <c r="AQ54" s="265" t="str">
        <f>IF(AQ52="","",VLOOKUP(AQ52,'シフト記号表（勤務時間帯）'!$C$6:$U$35,19,FALSE))</f>
        <v/>
      </c>
      <c r="AR54" s="265" t="str">
        <f>IF(AR52="","",VLOOKUP(AR52,'シフト記号表（勤務時間帯）'!$C$6:$U$35,19,FALSE))</f>
        <v/>
      </c>
      <c r="AS54" s="265" t="str">
        <f>IF(AS52="","",VLOOKUP(AS52,'シフト記号表（勤務時間帯）'!$C$6:$U$35,19,FALSE))</f>
        <v/>
      </c>
      <c r="AT54" s="266" t="str">
        <f>IF(AT52="","",VLOOKUP(AT52,'シフト記号表（勤務時間帯）'!$C$6:$U$35,19,FALSE))</f>
        <v/>
      </c>
      <c r="AU54" s="264" t="str">
        <f>IF(AU52="","",VLOOKUP(AU52,'シフト記号表（勤務時間帯）'!$C$6:$U$35,19,FALSE))</f>
        <v/>
      </c>
      <c r="AV54" s="265" t="str">
        <f>IF(AV52="","",VLOOKUP(AV52,'シフト記号表（勤務時間帯）'!$C$6:$U$35,19,FALSE))</f>
        <v/>
      </c>
      <c r="AW54" s="265" t="str">
        <f>IF(AW52="","",VLOOKUP(AW52,'シフト記号表（勤務時間帯）'!$C$6:$U$35,19,FALSE))</f>
        <v/>
      </c>
      <c r="AX54" s="530">
        <f>IF($BB$3="４週",SUM(S54:AT54),IF($BB$3="暦月",SUM(S54:AW54),""))</f>
        <v>0</v>
      </c>
      <c r="AY54" s="531"/>
      <c r="AZ54" s="542">
        <f>IF($BB$3="４週",AX54/4,IF($BB$3="暦月",'地密通所（100名）'!AX54/('地密通所（100名）'!$BB$8/7),""))</f>
        <v>0</v>
      </c>
      <c r="BA54" s="543"/>
      <c r="BB54" s="326"/>
      <c r="BC54" s="327"/>
      <c r="BD54" s="327"/>
      <c r="BE54" s="327"/>
      <c r="BF54" s="328"/>
    </row>
    <row r="55" spans="2:58" ht="20.25" customHeight="1" x14ac:dyDescent="0.4">
      <c r="B55" s="528">
        <f>B52+1</f>
        <v>12</v>
      </c>
      <c r="C55" s="416"/>
      <c r="D55" s="417"/>
      <c r="E55" s="418"/>
      <c r="F55" s="118"/>
      <c r="G55" s="445"/>
      <c r="H55" s="447"/>
      <c r="I55" s="347"/>
      <c r="J55" s="347"/>
      <c r="K55" s="348"/>
      <c r="L55" s="448"/>
      <c r="M55" s="449"/>
      <c r="N55" s="449"/>
      <c r="O55" s="450"/>
      <c r="P55" s="536" t="s">
        <v>49</v>
      </c>
      <c r="Q55" s="537"/>
      <c r="R55" s="538"/>
      <c r="S55" s="274"/>
      <c r="T55" s="273"/>
      <c r="U55" s="273"/>
      <c r="V55" s="273"/>
      <c r="W55" s="273"/>
      <c r="X55" s="273"/>
      <c r="Y55" s="275"/>
      <c r="Z55" s="274"/>
      <c r="AA55" s="273"/>
      <c r="AB55" s="273"/>
      <c r="AC55" s="273"/>
      <c r="AD55" s="273"/>
      <c r="AE55" s="273"/>
      <c r="AF55" s="275"/>
      <c r="AG55" s="274"/>
      <c r="AH55" s="273"/>
      <c r="AI55" s="273"/>
      <c r="AJ55" s="273"/>
      <c r="AK55" s="273"/>
      <c r="AL55" s="273"/>
      <c r="AM55" s="275"/>
      <c r="AN55" s="274"/>
      <c r="AO55" s="273"/>
      <c r="AP55" s="273"/>
      <c r="AQ55" s="273"/>
      <c r="AR55" s="273"/>
      <c r="AS55" s="273"/>
      <c r="AT55" s="275"/>
      <c r="AU55" s="274"/>
      <c r="AV55" s="273"/>
      <c r="AW55" s="273"/>
      <c r="AX55" s="638"/>
      <c r="AY55" s="639"/>
      <c r="AZ55" s="640"/>
      <c r="BA55" s="641"/>
      <c r="BB55" s="468"/>
      <c r="BC55" s="449"/>
      <c r="BD55" s="449"/>
      <c r="BE55" s="449"/>
      <c r="BF55" s="450"/>
    </row>
    <row r="56" spans="2:58" ht="20.25" customHeight="1" x14ac:dyDescent="0.4">
      <c r="B56" s="528"/>
      <c r="C56" s="419"/>
      <c r="D56" s="420"/>
      <c r="E56" s="421"/>
      <c r="F56" s="92"/>
      <c r="G56" s="342"/>
      <c r="H56" s="346"/>
      <c r="I56" s="347"/>
      <c r="J56" s="347"/>
      <c r="K56" s="348"/>
      <c r="L56" s="403"/>
      <c r="M56" s="404"/>
      <c r="N56" s="404"/>
      <c r="O56" s="405"/>
      <c r="P56" s="546" t="s">
        <v>15</v>
      </c>
      <c r="Q56" s="547"/>
      <c r="R56" s="548"/>
      <c r="S56" s="261" t="str">
        <f>IF(S55="","",VLOOKUP(S55,'シフト記号表（勤務時間帯）'!$C$6:$K$35,9,FALSE))</f>
        <v/>
      </c>
      <c r="T56" s="262" t="str">
        <f>IF(T55="","",VLOOKUP(T55,'シフト記号表（勤務時間帯）'!$C$6:$K$35,9,FALSE))</f>
        <v/>
      </c>
      <c r="U56" s="262" t="str">
        <f>IF(U55="","",VLOOKUP(U55,'シフト記号表（勤務時間帯）'!$C$6:$K$35,9,FALSE))</f>
        <v/>
      </c>
      <c r="V56" s="262" t="str">
        <f>IF(V55="","",VLOOKUP(V55,'シフト記号表（勤務時間帯）'!$C$6:$K$35,9,FALSE))</f>
        <v/>
      </c>
      <c r="W56" s="262" t="str">
        <f>IF(W55="","",VLOOKUP(W55,'シフト記号表（勤務時間帯）'!$C$6:$K$35,9,FALSE))</f>
        <v/>
      </c>
      <c r="X56" s="262" t="str">
        <f>IF(X55="","",VLOOKUP(X55,'シフト記号表（勤務時間帯）'!$C$6:$K$35,9,FALSE))</f>
        <v/>
      </c>
      <c r="Y56" s="263" t="str">
        <f>IF(Y55="","",VLOOKUP(Y55,'シフト記号表（勤務時間帯）'!$C$6:$K$35,9,FALSE))</f>
        <v/>
      </c>
      <c r="Z56" s="261" t="str">
        <f>IF(Z55="","",VLOOKUP(Z55,'シフト記号表（勤務時間帯）'!$C$6:$K$35,9,FALSE))</f>
        <v/>
      </c>
      <c r="AA56" s="262" t="str">
        <f>IF(AA55="","",VLOOKUP(AA55,'シフト記号表（勤務時間帯）'!$C$6:$K$35,9,FALSE))</f>
        <v/>
      </c>
      <c r="AB56" s="262" t="str">
        <f>IF(AB55="","",VLOOKUP(AB55,'シフト記号表（勤務時間帯）'!$C$6:$K$35,9,FALSE))</f>
        <v/>
      </c>
      <c r="AC56" s="262" t="str">
        <f>IF(AC55="","",VLOOKUP(AC55,'シフト記号表（勤務時間帯）'!$C$6:$K$35,9,FALSE))</f>
        <v/>
      </c>
      <c r="AD56" s="262" t="str">
        <f>IF(AD55="","",VLOOKUP(AD55,'シフト記号表（勤務時間帯）'!$C$6:$K$35,9,FALSE))</f>
        <v/>
      </c>
      <c r="AE56" s="262" t="str">
        <f>IF(AE55="","",VLOOKUP(AE55,'シフト記号表（勤務時間帯）'!$C$6:$K$35,9,FALSE))</f>
        <v/>
      </c>
      <c r="AF56" s="263" t="str">
        <f>IF(AF55="","",VLOOKUP(AF55,'シフト記号表（勤務時間帯）'!$C$6:$K$35,9,FALSE))</f>
        <v/>
      </c>
      <c r="AG56" s="261" t="str">
        <f>IF(AG55="","",VLOOKUP(AG55,'シフト記号表（勤務時間帯）'!$C$6:$K$35,9,FALSE))</f>
        <v/>
      </c>
      <c r="AH56" s="262" t="str">
        <f>IF(AH55="","",VLOOKUP(AH55,'シフト記号表（勤務時間帯）'!$C$6:$K$35,9,FALSE))</f>
        <v/>
      </c>
      <c r="AI56" s="262" t="str">
        <f>IF(AI55="","",VLOOKUP(AI55,'シフト記号表（勤務時間帯）'!$C$6:$K$35,9,FALSE))</f>
        <v/>
      </c>
      <c r="AJ56" s="262" t="str">
        <f>IF(AJ55="","",VLOOKUP(AJ55,'シフト記号表（勤務時間帯）'!$C$6:$K$35,9,FALSE))</f>
        <v/>
      </c>
      <c r="AK56" s="262" t="str">
        <f>IF(AK55="","",VLOOKUP(AK55,'シフト記号表（勤務時間帯）'!$C$6:$K$35,9,FALSE))</f>
        <v/>
      </c>
      <c r="AL56" s="262" t="str">
        <f>IF(AL55="","",VLOOKUP(AL55,'シフト記号表（勤務時間帯）'!$C$6:$K$35,9,FALSE))</f>
        <v/>
      </c>
      <c r="AM56" s="263" t="str">
        <f>IF(AM55="","",VLOOKUP(AM55,'シフト記号表（勤務時間帯）'!$C$6:$K$35,9,FALSE))</f>
        <v/>
      </c>
      <c r="AN56" s="261" t="str">
        <f>IF(AN55="","",VLOOKUP(AN55,'シフト記号表（勤務時間帯）'!$C$6:$K$35,9,FALSE))</f>
        <v/>
      </c>
      <c r="AO56" s="262" t="str">
        <f>IF(AO55="","",VLOOKUP(AO55,'シフト記号表（勤務時間帯）'!$C$6:$K$35,9,FALSE))</f>
        <v/>
      </c>
      <c r="AP56" s="262" t="str">
        <f>IF(AP55="","",VLOOKUP(AP55,'シフト記号表（勤務時間帯）'!$C$6:$K$35,9,FALSE))</f>
        <v/>
      </c>
      <c r="AQ56" s="262" t="str">
        <f>IF(AQ55="","",VLOOKUP(AQ55,'シフト記号表（勤務時間帯）'!$C$6:$K$35,9,FALSE))</f>
        <v/>
      </c>
      <c r="AR56" s="262" t="str">
        <f>IF(AR55="","",VLOOKUP(AR55,'シフト記号表（勤務時間帯）'!$C$6:$K$35,9,FALSE))</f>
        <v/>
      </c>
      <c r="AS56" s="262" t="str">
        <f>IF(AS55="","",VLOOKUP(AS55,'シフト記号表（勤務時間帯）'!$C$6:$K$35,9,FALSE))</f>
        <v/>
      </c>
      <c r="AT56" s="263" t="str">
        <f>IF(AT55="","",VLOOKUP(AT55,'シフト記号表（勤務時間帯）'!$C$6:$K$35,9,FALSE))</f>
        <v/>
      </c>
      <c r="AU56" s="261" t="str">
        <f>IF(AU55="","",VLOOKUP(AU55,'シフト記号表（勤務時間帯）'!$C$6:$K$35,9,FALSE))</f>
        <v/>
      </c>
      <c r="AV56" s="262" t="str">
        <f>IF(AV55="","",VLOOKUP(AV55,'シフト記号表（勤務時間帯）'!$C$6:$K$35,9,FALSE))</f>
        <v/>
      </c>
      <c r="AW56" s="262" t="str">
        <f>IF(AW55="","",VLOOKUP(AW55,'シフト記号表（勤務時間帯）'!$C$6:$K$35,9,FALSE))</f>
        <v/>
      </c>
      <c r="AX56" s="549">
        <f>IF($BB$3="４週",SUM(S56:AT56),IF($BB$3="暦月",SUM(S56:AW56),""))</f>
        <v>0</v>
      </c>
      <c r="AY56" s="550"/>
      <c r="AZ56" s="551">
        <f>IF($BB$3="４週",AX56/4,IF($BB$3="暦月",'地密通所（100名）'!AX56/('地密通所（100名）'!$BB$8/7),""))</f>
        <v>0</v>
      </c>
      <c r="BA56" s="552"/>
      <c r="BB56" s="469"/>
      <c r="BC56" s="404"/>
      <c r="BD56" s="404"/>
      <c r="BE56" s="404"/>
      <c r="BF56" s="405"/>
    </row>
    <row r="57" spans="2:58" ht="20.25" customHeight="1" x14ac:dyDescent="0.4">
      <c r="B57" s="528"/>
      <c r="C57" s="422"/>
      <c r="D57" s="423"/>
      <c r="E57" s="424"/>
      <c r="F57" s="92">
        <f>C55</f>
        <v>0</v>
      </c>
      <c r="G57" s="446"/>
      <c r="H57" s="346"/>
      <c r="I57" s="347"/>
      <c r="J57" s="347"/>
      <c r="K57" s="348"/>
      <c r="L57" s="451"/>
      <c r="M57" s="452"/>
      <c r="N57" s="452"/>
      <c r="O57" s="453"/>
      <c r="P57" s="553" t="s">
        <v>50</v>
      </c>
      <c r="Q57" s="554"/>
      <c r="R57" s="555"/>
      <c r="S57" s="264" t="str">
        <f>IF(S55="","",VLOOKUP(S55,'シフト記号表（勤務時間帯）'!$C$6:$U$35,19,FALSE))</f>
        <v/>
      </c>
      <c r="T57" s="265" t="str">
        <f>IF(T55="","",VLOOKUP(T55,'シフト記号表（勤務時間帯）'!$C$6:$U$35,19,FALSE))</f>
        <v/>
      </c>
      <c r="U57" s="265" t="str">
        <f>IF(U55="","",VLOOKUP(U55,'シフト記号表（勤務時間帯）'!$C$6:$U$35,19,FALSE))</f>
        <v/>
      </c>
      <c r="V57" s="265" t="str">
        <f>IF(V55="","",VLOOKUP(V55,'シフト記号表（勤務時間帯）'!$C$6:$U$35,19,FALSE))</f>
        <v/>
      </c>
      <c r="W57" s="265" t="str">
        <f>IF(W55="","",VLOOKUP(W55,'シフト記号表（勤務時間帯）'!$C$6:$U$35,19,FALSE))</f>
        <v/>
      </c>
      <c r="X57" s="265" t="str">
        <f>IF(X55="","",VLOOKUP(X55,'シフト記号表（勤務時間帯）'!$C$6:$U$35,19,FALSE))</f>
        <v/>
      </c>
      <c r="Y57" s="266" t="str">
        <f>IF(Y55="","",VLOOKUP(Y55,'シフト記号表（勤務時間帯）'!$C$6:$U$35,19,FALSE))</f>
        <v/>
      </c>
      <c r="Z57" s="264" t="str">
        <f>IF(Z55="","",VLOOKUP(Z55,'シフト記号表（勤務時間帯）'!$C$6:$U$35,19,FALSE))</f>
        <v/>
      </c>
      <c r="AA57" s="265" t="str">
        <f>IF(AA55="","",VLOOKUP(AA55,'シフト記号表（勤務時間帯）'!$C$6:$U$35,19,FALSE))</f>
        <v/>
      </c>
      <c r="AB57" s="265" t="str">
        <f>IF(AB55="","",VLOOKUP(AB55,'シフト記号表（勤務時間帯）'!$C$6:$U$35,19,FALSE))</f>
        <v/>
      </c>
      <c r="AC57" s="265" t="str">
        <f>IF(AC55="","",VLOOKUP(AC55,'シフト記号表（勤務時間帯）'!$C$6:$U$35,19,FALSE))</f>
        <v/>
      </c>
      <c r="AD57" s="265" t="str">
        <f>IF(AD55="","",VLOOKUP(AD55,'シフト記号表（勤務時間帯）'!$C$6:$U$35,19,FALSE))</f>
        <v/>
      </c>
      <c r="AE57" s="265" t="str">
        <f>IF(AE55="","",VLOOKUP(AE55,'シフト記号表（勤務時間帯）'!$C$6:$U$35,19,FALSE))</f>
        <v/>
      </c>
      <c r="AF57" s="266" t="str">
        <f>IF(AF55="","",VLOOKUP(AF55,'シフト記号表（勤務時間帯）'!$C$6:$U$35,19,FALSE))</f>
        <v/>
      </c>
      <c r="AG57" s="264" t="str">
        <f>IF(AG55="","",VLOOKUP(AG55,'シフト記号表（勤務時間帯）'!$C$6:$U$35,19,FALSE))</f>
        <v/>
      </c>
      <c r="AH57" s="265" t="str">
        <f>IF(AH55="","",VLOOKUP(AH55,'シフト記号表（勤務時間帯）'!$C$6:$U$35,19,FALSE))</f>
        <v/>
      </c>
      <c r="AI57" s="265" t="str">
        <f>IF(AI55="","",VLOOKUP(AI55,'シフト記号表（勤務時間帯）'!$C$6:$U$35,19,FALSE))</f>
        <v/>
      </c>
      <c r="AJ57" s="265" t="str">
        <f>IF(AJ55="","",VLOOKUP(AJ55,'シフト記号表（勤務時間帯）'!$C$6:$U$35,19,FALSE))</f>
        <v/>
      </c>
      <c r="AK57" s="265" t="str">
        <f>IF(AK55="","",VLOOKUP(AK55,'シフト記号表（勤務時間帯）'!$C$6:$U$35,19,FALSE))</f>
        <v/>
      </c>
      <c r="AL57" s="265" t="str">
        <f>IF(AL55="","",VLOOKUP(AL55,'シフト記号表（勤務時間帯）'!$C$6:$U$35,19,FALSE))</f>
        <v/>
      </c>
      <c r="AM57" s="266" t="str">
        <f>IF(AM55="","",VLOOKUP(AM55,'シフト記号表（勤務時間帯）'!$C$6:$U$35,19,FALSE))</f>
        <v/>
      </c>
      <c r="AN57" s="264" t="str">
        <f>IF(AN55="","",VLOOKUP(AN55,'シフト記号表（勤務時間帯）'!$C$6:$U$35,19,FALSE))</f>
        <v/>
      </c>
      <c r="AO57" s="265" t="str">
        <f>IF(AO55="","",VLOOKUP(AO55,'シフト記号表（勤務時間帯）'!$C$6:$U$35,19,FALSE))</f>
        <v/>
      </c>
      <c r="AP57" s="265" t="str">
        <f>IF(AP55="","",VLOOKUP(AP55,'シフト記号表（勤務時間帯）'!$C$6:$U$35,19,FALSE))</f>
        <v/>
      </c>
      <c r="AQ57" s="265" t="str">
        <f>IF(AQ55="","",VLOOKUP(AQ55,'シフト記号表（勤務時間帯）'!$C$6:$U$35,19,FALSE))</f>
        <v/>
      </c>
      <c r="AR57" s="265" t="str">
        <f>IF(AR55="","",VLOOKUP(AR55,'シフト記号表（勤務時間帯）'!$C$6:$U$35,19,FALSE))</f>
        <v/>
      </c>
      <c r="AS57" s="265" t="str">
        <f>IF(AS55="","",VLOOKUP(AS55,'シフト記号表（勤務時間帯）'!$C$6:$U$35,19,FALSE))</f>
        <v/>
      </c>
      <c r="AT57" s="266" t="str">
        <f>IF(AT55="","",VLOOKUP(AT55,'シフト記号表（勤務時間帯）'!$C$6:$U$35,19,FALSE))</f>
        <v/>
      </c>
      <c r="AU57" s="264" t="str">
        <f>IF(AU55="","",VLOOKUP(AU55,'シフト記号表（勤務時間帯）'!$C$6:$U$35,19,FALSE))</f>
        <v/>
      </c>
      <c r="AV57" s="265" t="str">
        <f>IF(AV55="","",VLOOKUP(AV55,'シフト記号表（勤務時間帯）'!$C$6:$U$35,19,FALSE))</f>
        <v/>
      </c>
      <c r="AW57" s="265" t="str">
        <f>IF(AW55="","",VLOOKUP(AW55,'シフト記号表（勤務時間帯）'!$C$6:$U$35,19,FALSE))</f>
        <v/>
      </c>
      <c r="AX57" s="530">
        <f>IF($BB$3="４週",SUM(S57:AT57),IF($BB$3="暦月",SUM(S57:AW57),""))</f>
        <v>0</v>
      </c>
      <c r="AY57" s="531"/>
      <c r="AZ57" s="542">
        <f>IF($BB$3="４週",AX57/4,IF($BB$3="暦月",'地密通所（100名）'!AX57/('地密通所（100名）'!$BB$8/7),""))</f>
        <v>0</v>
      </c>
      <c r="BA57" s="543"/>
      <c r="BB57" s="470"/>
      <c r="BC57" s="452"/>
      <c r="BD57" s="452"/>
      <c r="BE57" s="452"/>
      <c r="BF57" s="453"/>
    </row>
    <row r="58" spans="2:58" ht="20.25" customHeight="1" x14ac:dyDescent="0.4">
      <c r="B58" s="528">
        <f>B55+1</f>
        <v>13</v>
      </c>
      <c r="C58" s="416"/>
      <c r="D58" s="417"/>
      <c r="E58" s="418"/>
      <c r="F58" s="118"/>
      <c r="G58" s="445"/>
      <c r="H58" s="447"/>
      <c r="I58" s="347"/>
      <c r="J58" s="347"/>
      <c r="K58" s="348"/>
      <c r="L58" s="448"/>
      <c r="M58" s="449"/>
      <c r="N58" s="449"/>
      <c r="O58" s="450"/>
      <c r="P58" s="536" t="s">
        <v>49</v>
      </c>
      <c r="Q58" s="537"/>
      <c r="R58" s="538"/>
      <c r="S58" s="274"/>
      <c r="T58" s="273"/>
      <c r="U58" s="273"/>
      <c r="V58" s="273"/>
      <c r="W58" s="273"/>
      <c r="X58" s="273"/>
      <c r="Y58" s="275"/>
      <c r="Z58" s="274"/>
      <c r="AA58" s="273"/>
      <c r="AB58" s="273"/>
      <c r="AC58" s="273"/>
      <c r="AD58" s="273"/>
      <c r="AE58" s="273"/>
      <c r="AF58" s="275"/>
      <c r="AG58" s="274"/>
      <c r="AH58" s="273"/>
      <c r="AI58" s="273"/>
      <c r="AJ58" s="273"/>
      <c r="AK58" s="273"/>
      <c r="AL58" s="273"/>
      <c r="AM58" s="275"/>
      <c r="AN58" s="274"/>
      <c r="AO58" s="273"/>
      <c r="AP58" s="273"/>
      <c r="AQ58" s="273"/>
      <c r="AR58" s="273"/>
      <c r="AS58" s="273"/>
      <c r="AT58" s="275"/>
      <c r="AU58" s="274"/>
      <c r="AV58" s="273"/>
      <c r="AW58" s="273"/>
      <c r="AX58" s="638"/>
      <c r="AY58" s="639"/>
      <c r="AZ58" s="640"/>
      <c r="BA58" s="641"/>
      <c r="BB58" s="468"/>
      <c r="BC58" s="449"/>
      <c r="BD58" s="449"/>
      <c r="BE58" s="449"/>
      <c r="BF58" s="450"/>
    </row>
    <row r="59" spans="2:58" ht="20.25" customHeight="1" x14ac:dyDescent="0.4">
      <c r="B59" s="528"/>
      <c r="C59" s="419"/>
      <c r="D59" s="420"/>
      <c r="E59" s="421"/>
      <c r="F59" s="92"/>
      <c r="G59" s="342"/>
      <c r="H59" s="346"/>
      <c r="I59" s="347"/>
      <c r="J59" s="347"/>
      <c r="K59" s="348"/>
      <c r="L59" s="403"/>
      <c r="M59" s="404"/>
      <c r="N59" s="404"/>
      <c r="O59" s="405"/>
      <c r="P59" s="546" t="s">
        <v>15</v>
      </c>
      <c r="Q59" s="547"/>
      <c r="R59" s="548"/>
      <c r="S59" s="261" t="str">
        <f>IF(S58="","",VLOOKUP(S58,'シフト記号表（勤務時間帯）'!$C$6:$K$35,9,FALSE))</f>
        <v/>
      </c>
      <c r="T59" s="262" t="str">
        <f>IF(T58="","",VLOOKUP(T58,'シフト記号表（勤務時間帯）'!$C$6:$K$35,9,FALSE))</f>
        <v/>
      </c>
      <c r="U59" s="262" t="str">
        <f>IF(U58="","",VLOOKUP(U58,'シフト記号表（勤務時間帯）'!$C$6:$K$35,9,FALSE))</f>
        <v/>
      </c>
      <c r="V59" s="262" t="str">
        <f>IF(V58="","",VLOOKUP(V58,'シフト記号表（勤務時間帯）'!$C$6:$K$35,9,FALSE))</f>
        <v/>
      </c>
      <c r="W59" s="262" t="str">
        <f>IF(W58="","",VLOOKUP(W58,'シフト記号表（勤務時間帯）'!$C$6:$K$35,9,FALSE))</f>
        <v/>
      </c>
      <c r="X59" s="262" t="str">
        <f>IF(X58="","",VLOOKUP(X58,'シフト記号表（勤務時間帯）'!$C$6:$K$35,9,FALSE))</f>
        <v/>
      </c>
      <c r="Y59" s="263" t="str">
        <f>IF(Y58="","",VLOOKUP(Y58,'シフト記号表（勤務時間帯）'!$C$6:$K$35,9,FALSE))</f>
        <v/>
      </c>
      <c r="Z59" s="261" t="str">
        <f>IF(Z58="","",VLOOKUP(Z58,'シフト記号表（勤務時間帯）'!$C$6:$K$35,9,FALSE))</f>
        <v/>
      </c>
      <c r="AA59" s="262" t="str">
        <f>IF(AA58="","",VLOOKUP(AA58,'シフト記号表（勤務時間帯）'!$C$6:$K$35,9,FALSE))</f>
        <v/>
      </c>
      <c r="AB59" s="262" t="str">
        <f>IF(AB58="","",VLOOKUP(AB58,'シフト記号表（勤務時間帯）'!$C$6:$K$35,9,FALSE))</f>
        <v/>
      </c>
      <c r="AC59" s="262" t="str">
        <f>IF(AC58="","",VLOOKUP(AC58,'シフト記号表（勤務時間帯）'!$C$6:$K$35,9,FALSE))</f>
        <v/>
      </c>
      <c r="AD59" s="262" t="str">
        <f>IF(AD58="","",VLOOKUP(AD58,'シフト記号表（勤務時間帯）'!$C$6:$K$35,9,FALSE))</f>
        <v/>
      </c>
      <c r="AE59" s="262" t="str">
        <f>IF(AE58="","",VLOOKUP(AE58,'シフト記号表（勤務時間帯）'!$C$6:$K$35,9,FALSE))</f>
        <v/>
      </c>
      <c r="AF59" s="263" t="str">
        <f>IF(AF58="","",VLOOKUP(AF58,'シフト記号表（勤務時間帯）'!$C$6:$K$35,9,FALSE))</f>
        <v/>
      </c>
      <c r="AG59" s="261" t="str">
        <f>IF(AG58="","",VLOOKUP(AG58,'シフト記号表（勤務時間帯）'!$C$6:$K$35,9,FALSE))</f>
        <v/>
      </c>
      <c r="AH59" s="262" t="str">
        <f>IF(AH58="","",VLOOKUP(AH58,'シフト記号表（勤務時間帯）'!$C$6:$K$35,9,FALSE))</f>
        <v/>
      </c>
      <c r="AI59" s="262" t="str">
        <f>IF(AI58="","",VLOOKUP(AI58,'シフト記号表（勤務時間帯）'!$C$6:$K$35,9,FALSE))</f>
        <v/>
      </c>
      <c r="AJ59" s="262" t="str">
        <f>IF(AJ58="","",VLOOKUP(AJ58,'シフト記号表（勤務時間帯）'!$C$6:$K$35,9,FALSE))</f>
        <v/>
      </c>
      <c r="AK59" s="262" t="str">
        <f>IF(AK58="","",VLOOKUP(AK58,'シフト記号表（勤務時間帯）'!$C$6:$K$35,9,FALSE))</f>
        <v/>
      </c>
      <c r="AL59" s="262" t="str">
        <f>IF(AL58="","",VLOOKUP(AL58,'シフト記号表（勤務時間帯）'!$C$6:$K$35,9,FALSE))</f>
        <v/>
      </c>
      <c r="AM59" s="263" t="str">
        <f>IF(AM58="","",VLOOKUP(AM58,'シフト記号表（勤務時間帯）'!$C$6:$K$35,9,FALSE))</f>
        <v/>
      </c>
      <c r="AN59" s="261" t="str">
        <f>IF(AN58="","",VLOOKUP(AN58,'シフト記号表（勤務時間帯）'!$C$6:$K$35,9,FALSE))</f>
        <v/>
      </c>
      <c r="AO59" s="262" t="str">
        <f>IF(AO58="","",VLOOKUP(AO58,'シフト記号表（勤務時間帯）'!$C$6:$K$35,9,FALSE))</f>
        <v/>
      </c>
      <c r="AP59" s="262" t="str">
        <f>IF(AP58="","",VLOOKUP(AP58,'シフト記号表（勤務時間帯）'!$C$6:$K$35,9,FALSE))</f>
        <v/>
      </c>
      <c r="AQ59" s="262" t="str">
        <f>IF(AQ58="","",VLOOKUP(AQ58,'シフト記号表（勤務時間帯）'!$C$6:$K$35,9,FALSE))</f>
        <v/>
      </c>
      <c r="AR59" s="262" t="str">
        <f>IF(AR58="","",VLOOKUP(AR58,'シフト記号表（勤務時間帯）'!$C$6:$K$35,9,FALSE))</f>
        <v/>
      </c>
      <c r="AS59" s="262" t="str">
        <f>IF(AS58="","",VLOOKUP(AS58,'シフト記号表（勤務時間帯）'!$C$6:$K$35,9,FALSE))</f>
        <v/>
      </c>
      <c r="AT59" s="263" t="str">
        <f>IF(AT58="","",VLOOKUP(AT58,'シフト記号表（勤務時間帯）'!$C$6:$K$35,9,FALSE))</f>
        <v/>
      </c>
      <c r="AU59" s="261" t="str">
        <f>IF(AU58="","",VLOOKUP(AU58,'シフト記号表（勤務時間帯）'!$C$6:$K$35,9,FALSE))</f>
        <v/>
      </c>
      <c r="AV59" s="262" t="str">
        <f>IF(AV58="","",VLOOKUP(AV58,'シフト記号表（勤務時間帯）'!$C$6:$K$35,9,FALSE))</f>
        <v/>
      </c>
      <c r="AW59" s="262" t="str">
        <f>IF(AW58="","",VLOOKUP(AW58,'シフト記号表（勤務時間帯）'!$C$6:$K$35,9,FALSE))</f>
        <v/>
      </c>
      <c r="AX59" s="549">
        <f>IF($BB$3="４週",SUM(S59:AT59),IF($BB$3="暦月",SUM(S59:AW59),""))</f>
        <v>0</v>
      </c>
      <c r="AY59" s="550"/>
      <c r="AZ59" s="551">
        <f>IF($BB$3="４週",AX59/4,IF($BB$3="暦月",'地密通所（100名）'!AX59/('地密通所（100名）'!$BB$8/7),""))</f>
        <v>0</v>
      </c>
      <c r="BA59" s="552"/>
      <c r="BB59" s="469"/>
      <c r="BC59" s="404"/>
      <c r="BD59" s="404"/>
      <c r="BE59" s="404"/>
      <c r="BF59" s="405"/>
    </row>
    <row r="60" spans="2:58" ht="20.25" customHeight="1" x14ac:dyDescent="0.4">
      <c r="B60" s="528"/>
      <c r="C60" s="422"/>
      <c r="D60" s="423"/>
      <c r="E60" s="424"/>
      <c r="F60" s="121">
        <f>C58</f>
        <v>0</v>
      </c>
      <c r="G60" s="446"/>
      <c r="H60" s="346"/>
      <c r="I60" s="347"/>
      <c r="J60" s="347"/>
      <c r="K60" s="348"/>
      <c r="L60" s="451"/>
      <c r="M60" s="452"/>
      <c r="N60" s="452"/>
      <c r="O60" s="453"/>
      <c r="P60" s="553" t="s">
        <v>50</v>
      </c>
      <c r="Q60" s="554"/>
      <c r="R60" s="555"/>
      <c r="S60" s="264" t="str">
        <f>IF(S58="","",VLOOKUP(S58,'シフト記号表（勤務時間帯）'!$C$6:$U$35,19,FALSE))</f>
        <v/>
      </c>
      <c r="T60" s="265" t="str">
        <f>IF(T58="","",VLOOKUP(T58,'シフト記号表（勤務時間帯）'!$C$6:$U$35,19,FALSE))</f>
        <v/>
      </c>
      <c r="U60" s="265" t="str">
        <f>IF(U58="","",VLOOKUP(U58,'シフト記号表（勤務時間帯）'!$C$6:$U$35,19,FALSE))</f>
        <v/>
      </c>
      <c r="V60" s="265" t="str">
        <f>IF(V58="","",VLOOKUP(V58,'シフト記号表（勤務時間帯）'!$C$6:$U$35,19,FALSE))</f>
        <v/>
      </c>
      <c r="W60" s="265" t="str">
        <f>IF(W58="","",VLOOKUP(W58,'シフト記号表（勤務時間帯）'!$C$6:$U$35,19,FALSE))</f>
        <v/>
      </c>
      <c r="X60" s="265" t="str">
        <f>IF(X58="","",VLOOKUP(X58,'シフト記号表（勤務時間帯）'!$C$6:$U$35,19,FALSE))</f>
        <v/>
      </c>
      <c r="Y60" s="266" t="str">
        <f>IF(Y58="","",VLOOKUP(Y58,'シフト記号表（勤務時間帯）'!$C$6:$U$35,19,FALSE))</f>
        <v/>
      </c>
      <c r="Z60" s="264" t="str">
        <f>IF(Z58="","",VLOOKUP(Z58,'シフト記号表（勤務時間帯）'!$C$6:$U$35,19,FALSE))</f>
        <v/>
      </c>
      <c r="AA60" s="265" t="str">
        <f>IF(AA58="","",VLOOKUP(AA58,'シフト記号表（勤務時間帯）'!$C$6:$U$35,19,FALSE))</f>
        <v/>
      </c>
      <c r="AB60" s="265" t="str">
        <f>IF(AB58="","",VLOOKUP(AB58,'シフト記号表（勤務時間帯）'!$C$6:$U$35,19,FALSE))</f>
        <v/>
      </c>
      <c r="AC60" s="265" t="str">
        <f>IF(AC58="","",VLOOKUP(AC58,'シフト記号表（勤務時間帯）'!$C$6:$U$35,19,FALSE))</f>
        <v/>
      </c>
      <c r="AD60" s="265" t="str">
        <f>IF(AD58="","",VLOOKUP(AD58,'シフト記号表（勤務時間帯）'!$C$6:$U$35,19,FALSE))</f>
        <v/>
      </c>
      <c r="AE60" s="265" t="str">
        <f>IF(AE58="","",VLOOKUP(AE58,'シフト記号表（勤務時間帯）'!$C$6:$U$35,19,FALSE))</f>
        <v/>
      </c>
      <c r="AF60" s="266" t="str">
        <f>IF(AF58="","",VLOOKUP(AF58,'シフト記号表（勤務時間帯）'!$C$6:$U$35,19,FALSE))</f>
        <v/>
      </c>
      <c r="AG60" s="264" t="str">
        <f>IF(AG58="","",VLOOKUP(AG58,'シフト記号表（勤務時間帯）'!$C$6:$U$35,19,FALSE))</f>
        <v/>
      </c>
      <c r="AH60" s="265" t="str">
        <f>IF(AH58="","",VLOOKUP(AH58,'シフト記号表（勤務時間帯）'!$C$6:$U$35,19,FALSE))</f>
        <v/>
      </c>
      <c r="AI60" s="265" t="str">
        <f>IF(AI58="","",VLOOKUP(AI58,'シフト記号表（勤務時間帯）'!$C$6:$U$35,19,FALSE))</f>
        <v/>
      </c>
      <c r="AJ60" s="265" t="str">
        <f>IF(AJ58="","",VLOOKUP(AJ58,'シフト記号表（勤務時間帯）'!$C$6:$U$35,19,FALSE))</f>
        <v/>
      </c>
      <c r="AK60" s="265" t="str">
        <f>IF(AK58="","",VLOOKUP(AK58,'シフト記号表（勤務時間帯）'!$C$6:$U$35,19,FALSE))</f>
        <v/>
      </c>
      <c r="AL60" s="265" t="str">
        <f>IF(AL58="","",VLOOKUP(AL58,'シフト記号表（勤務時間帯）'!$C$6:$U$35,19,FALSE))</f>
        <v/>
      </c>
      <c r="AM60" s="266" t="str">
        <f>IF(AM58="","",VLOOKUP(AM58,'シフト記号表（勤務時間帯）'!$C$6:$U$35,19,FALSE))</f>
        <v/>
      </c>
      <c r="AN60" s="264" t="str">
        <f>IF(AN58="","",VLOOKUP(AN58,'シフト記号表（勤務時間帯）'!$C$6:$U$35,19,FALSE))</f>
        <v/>
      </c>
      <c r="AO60" s="265" t="str">
        <f>IF(AO58="","",VLOOKUP(AO58,'シフト記号表（勤務時間帯）'!$C$6:$U$35,19,FALSE))</f>
        <v/>
      </c>
      <c r="AP60" s="265" t="str">
        <f>IF(AP58="","",VLOOKUP(AP58,'シフト記号表（勤務時間帯）'!$C$6:$U$35,19,FALSE))</f>
        <v/>
      </c>
      <c r="AQ60" s="265" t="str">
        <f>IF(AQ58="","",VLOOKUP(AQ58,'シフト記号表（勤務時間帯）'!$C$6:$U$35,19,FALSE))</f>
        <v/>
      </c>
      <c r="AR60" s="265" t="str">
        <f>IF(AR58="","",VLOOKUP(AR58,'シフト記号表（勤務時間帯）'!$C$6:$U$35,19,FALSE))</f>
        <v/>
      </c>
      <c r="AS60" s="265" t="str">
        <f>IF(AS58="","",VLOOKUP(AS58,'シフト記号表（勤務時間帯）'!$C$6:$U$35,19,FALSE))</f>
        <v/>
      </c>
      <c r="AT60" s="266" t="str">
        <f>IF(AT58="","",VLOOKUP(AT58,'シフト記号表（勤務時間帯）'!$C$6:$U$35,19,FALSE))</f>
        <v/>
      </c>
      <c r="AU60" s="264" t="str">
        <f>IF(AU58="","",VLOOKUP(AU58,'シフト記号表（勤務時間帯）'!$C$6:$U$35,19,FALSE))</f>
        <v/>
      </c>
      <c r="AV60" s="265" t="str">
        <f>IF(AV58="","",VLOOKUP(AV58,'シフト記号表（勤務時間帯）'!$C$6:$U$35,19,FALSE))</f>
        <v/>
      </c>
      <c r="AW60" s="265" t="str">
        <f>IF(AW58="","",VLOOKUP(AW58,'シフト記号表（勤務時間帯）'!$C$6:$U$35,19,FALSE))</f>
        <v/>
      </c>
      <c r="AX60" s="530">
        <f>IF($BB$3="４週",SUM(S60:AT60),IF($BB$3="暦月",SUM(S60:AW60),""))</f>
        <v>0</v>
      </c>
      <c r="AY60" s="531"/>
      <c r="AZ60" s="542">
        <f>IF($BB$3="４週",AX60/4,IF($BB$3="暦月",'地密通所（100名）'!AX60/('地密通所（100名）'!$BB$8/7),""))</f>
        <v>0</v>
      </c>
      <c r="BA60" s="543"/>
      <c r="BB60" s="470"/>
      <c r="BC60" s="452"/>
      <c r="BD60" s="452"/>
      <c r="BE60" s="452"/>
      <c r="BF60" s="453"/>
    </row>
    <row r="61" spans="2:58" ht="20.25" customHeight="1" x14ac:dyDescent="0.4">
      <c r="B61" s="646">
        <f>B58+1</f>
        <v>14</v>
      </c>
      <c r="C61" s="419"/>
      <c r="D61" s="420"/>
      <c r="E61" s="421"/>
      <c r="F61" s="120"/>
      <c r="G61" s="647"/>
      <c r="H61" s="648"/>
      <c r="I61" s="649"/>
      <c r="J61" s="649"/>
      <c r="K61" s="650"/>
      <c r="L61" s="403"/>
      <c r="M61" s="404"/>
      <c r="N61" s="404"/>
      <c r="O61" s="405"/>
      <c r="P61" s="651" t="s">
        <v>49</v>
      </c>
      <c r="Q61" s="652"/>
      <c r="R61" s="653"/>
      <c r="S61" s="274"/>
      <c r="T61" s="273"/>
      <c r="U61" s="273"/>
      <c r="V61" s="273"/>
      <c r="W61" s="273"/>
      <c r="X61" s="273"/>
      <c r="Y61" s="275"/>
      <c r="Z61" s="274"/>
      <c r="AA61" s="273"/>
      <c r="AB61" s="273"/>
      <c r="AC61" s="273"/>
      <c r="AD61" s="273"/>
      <c r="AE61" s="273"/>
      <c r="AF61" s="275"/>
      <c r="AG61" s="274"/>
      <c r="AH61" s="273"/>
      <c r="AI61" s="273"/>
      <c r="AJ61" s="273"/>
      <c r="AK61" s="273"/>
      <c r="AL61" s="273"/>
      <c r="AM61" s="275"/>
      <c r="AN61" s="274"/>
      <c r="AO61" s="273"/>
      <c r="AP61" s="273"/>
      <c r="AQ61" s="273"/>
      <c r="AR61" s="273"/>
      <c r="AS61" s="273"/>
      <c r="AT61" s="275"/>
      <c r="AU61" s="274"/>
      <c r="AV61" s="273"/>
      <c r="AW61" s="273"/>
      <c r="AX61" s="642"/>
      <c r="AY61" s="643"/>
      <c r="AZ61" s="644"/>
      <c r="BA61" s="645"/>
      <c r="BB61" s="469"/>
      <c r="BC61" s="404"/>
      <c r="BD61" s="404"/>
      <c r="BE61" s="404"/>
      <c r="BF61" s="405"/>
    </row>
    <row r="62" spans="2:58" ht="20.25" customHeight="1" x14ac:dyDescent="0.4">
      <c r="B62" s="528"/>
      <c r="C62" s="419"/>
      <c r="D62" s="420"/>
      <c r="E62" s="421"/>
      <c r="F62" s="92"/>
      <c r="G62" s="342"/>
      <c r="H62" s="346"/>
      <c r="I62" s="347"/>
      <c r="J62" s="347"/>
      <c r="K62" s="348"/>
      <c r="L62" s="403"/>
      <c r="M62" s="404"/>
      <c r="N62" s="404"/>
      <c r="O62" s="405"/>
      <c r="P62" s="546" t="s">
        <v>15</v>
      </c>
      <c r="Q62" s="547"/>
      <c r="R62" s="548"/>
      <c r="S62" s="261" t="str">
        <f>IF(S61="","",VLOOKUP(S61,'シフト記号表（勤務時間帯）'!$C$6:$K$35,9,FALSE))</f>
        <v/>
      </c>
      <c r="T62" s="262" t="str">
        <f>IF(T61="","",VLOOKUP(T61,'シフト記号表（勤務時間帯）'!$C$6:$K$35,9,FALSE))</f>
        <v/>
      </c>
      <c r="U62" s="262" t="str">
        <f>IF(U61="","",VLOOKUP(U61,'シフト記号表（勤務時間帯）'!$C$6:$K$35,9,FALSE))</f>
        <v/>
      </c>
      <c r="V62" s="262" t="str">
        <f>IF(V61="","",VLOOKUP(V61,'シフト記号表（勤務時間帯）'!$C$6:$K$35,9,FALSE))</f>
        <v/>
      </c>
      <c r="W62" s="262" t="str">
        <f>IF(W61="","",VLOOKUP(W61,'シフト記号表（勤務時間帯）'!$C$6:$K$35,9,FALSE))</f>
        <v/>
      </c>
      <c r="X62" s="262" t="str">
        <f>IF(X61="","",VLOOKUP(X61,'シフト記号表（勤務時間帯）'!$C$6:$K$35,9,FALSE))</f>
        <v/>
      </c>
      <c r="Y62" s="263" t="str">
        <f>IF(Y61="","",VLOOKUP(Y61,'シフト記号表（勤務時間帯）'!$C$6:$K$35,9,FALSE))</f>
        <v/>
      </c>
      <c r="Z62" s="261" t="str">
        <f>IF(Z61="","",VLOOKUP(Z61,'シフト記号表（勤務時間帯）'!$C$6:$K$35,9,FALSE))</f>
        <v/>
      </c>
      <c r="AA62" s="262" t="str">
        <f>IF(AA61="","",VLOOKUP(AA61,'シフト記号表（勤務時間帯）'!$C$6:$K$35,9,FALSE))</f>
        <v/>
      </c>
      <c r="AB62" s="262" t="str">
        <f>IF(AB61="","",VLOOKUP(AB61,'シフト記号表（勤務時間帯）'!$C$6:$K$35,9,FALSE))</f>
        <v/>
      </c>
      <c r="AC62" s="262" t="str">
        <f>IF(AC61="","",VLOOKUP(AC61,'シフト記号表（勤務時間帯）'!$C$6:$K$35,9,FALSE))</f>
        <v/>
      </c>
      <c r="AD62" s="262" t="str">
        <f>IF(AD61="","",VLOOKUP(AD61,'シフト記号表（勤務時間帯）'!$C$6:$K$35,9,FALSE))</f>
        <v/>
      </c>
      <c r="AE62" s="262" t="str">
        <f>IF(AE61="","",VLOOKUP(AE61,'シフト記号表（勤務時間帯）'!$C$6:$K$35,9,FALSE))</f>
        <v/>
      </c>
      <c r="AF62" s="263" t="str">
        <f>IF(AF61="","",VLOOKUP(AF61,'シフト記号表（勤務時間帯）'!$C$6:$K$35,9,FALSE))</f>
        <v/>
      </c>
      <c r="AG62" s="261" t="str">
        <f>IF(AG61="","",VLOOKUP(AG61,'シフト記号表（勤務時間帯）'!$C$6:$K$35,9,FALSE))</f>
        <v/>
      </c>
      <c r="AH62" s="262" t="str">
        <f>IF(AH61="","",VLOOKUP(AH61,'シフト記号表（勤務時間帯）'!$C$6:$K$35,9,FALSE))</f>
        <v/>
      </c>
      <c r="AI62" s="262" t="str">
        <f>IF(AI61="","",VLOOKUP(AI61,'シフト記号表（勤務時間帯）'!$C$6:$K$35,9,FALSE))</f>
        <v/>
      </c>
      <c r="AJ62" s="262" t="str">
        <f>IF(AJ61="","",VLOOKUP(AJ61,'シフト記号表（勤務時間帯）'!$C$6:$K$35,9,FALSE))</f>
        <v/>
      </c>
      <c r="AK62" s="262" t="str">
        <f>IF(AK61="","",VLOOKUP(AK61,'シフト記号表（勤務時間帯）'!$C$6:$K$35,9,FALSE))</f>
        <v/>
      </c>
      <c r="AL62" s="262" t="str">
        <f>IF(AL61="","",VLOOKUP(AL61,'シフト記号表（勤務時間帯）'!$C$6:$K$35,9,FALSE))</f>
        <v/>
      </c>
      <c r="AM62" s="263" t="str">
        <f>IF(AM61="","",VLOOKUP(AM61,'シフト記号表（勤務時間帯）'!$C$6:$K$35,9,FALSE))</f>
        <v/>
      </c>
      <c r="AN62" s="261" t="str">
        <f>IF(AN61="","",VLOOKUP(AN61,'シフト記号表（勤務時間帯）'!$C$6:$K$35,9,FALSE))</f>
        <v/>
      </c>
      <c r="AO62" s="262" t="str">
        <f>IF(AO61="","",VLOOKUP(AO61,'シフト記号表（勤務時間帯）'!$C$6:$K$35,9,FALSE))</f>
        <v/>
      </c>
      <c r="AP62" s="262" t="str">
        <f>IF(AP61="","",VLOOKUP(AP61,'シフト記号表（勤務時間帯）'!$C$6:$K$35,9,FALSE))</f>
        <v/>
      </c>
      <c r="AQ62" s="262" t="str">
        <f>IF(AQ61="","",VLOOKUP(AQ61,'シフト記号表（勤務時間帯）'!$C$6:$K$35,9,FALSE))</f>
        <v/>
      </c>
      <c r="AR62" s="262" t="str">
        <f>IF(AR61="","",VLOOKUP(AR61,'シフト記号表（勤務時間帯）'!$C$6:$K$35,9,FALSE))</f>
        <v/>
      </c>
      <c r="AS62" s="262" t="str">
        <f>IF(AS61="","",VLOOKUP(AS61,'シフト記号表（勤務時間帯）'!$C$6:$K$35,9,FALSE))</f>
        <v/>
      </c>
      <c r="AT62" s="263" t="str">
        <f>IF(AT61="","",VLOOKUP(AT61,'シフト記号表（勤務時間帯）'!$C$6:$K$35,9,FALSE))</f>
        <v/>
      </c>
      <c r="AU62" s="261" t="str">
        <f>IF(AU61="","",VLOOKUP(AU61,'シフト記号表（勤務時間帯）'!$C$6:$K$35,9,FALSE))</f>
        <v/>
      </c>
      <c r="AV62" s="262" t="str">
        <f>IF(AV61="","",VLOOKUP(AV61,'シフト記号表（勤務時間帯）'!$C$6:$K$35,9,FALSE))</f>
        <v/>
      </c>
      <c r="AW62" s="262" t="str">
        <f>IF(AW61="","",VLOOKUP(AW61,'シフト記号表（勤務時間帯）'!$C$6:$K$35,9,FALSE))</f>
        <v/>
      </c>
      <c r="AX62" s="549">
        <f>IF($BB$3="４週",SUM(S62:AT62),IF($BB$3="暦月",SUM(S62:AW62),""))</f>
        <v>0</v>
      </c>
      <c r="AY62" s="550"/>
      <c r="AZ62" s="551">
        <f>IF($BB$3="４週",AX62/4,IF($BB$3="暦月",'地密通所（100名）'!AX62/('地密通所（100名）'!$BB$8/7),""))</f>
        <v>0</v>
      </c>
      <c r="BA62" s="552"/>
      <c r="BB62" s="469"/>
      <c r="BC62" s="404"/>
      <c r="BD62" s="404"/>
      <c r="BE62" s="404"/>
      <c r="BF62" s="405"/>
    </row>
    <row r="63" spans="2:58" ht="20.25" customHeight="1" x14ac:dyDescent="0.4">
      <c r="B63" s="528"/>
      <c r="C63" s="422"/>
      <c r="D63" s="423"/>
      <c r="E63" s="424"/>
      <c r="F63" s="121">
        <f>C61</f>
        <v>0</v>
      </c>
      <c r="G63" s="446"/>
      <c r="H63" s="346"/>
      <c r="I63" s="347"/>
      <c r="J63" s="347"/>
      <c r="K63" s="348"/>
      <c r="L63" s="451"/>
      <c r="M63" s="452"/>
      <c r="N63" s="452"/>
      <c r="O63" s="453"/>
      <c r="P63" s="553" t="s">
        <v>50</v>
      </c>
      <c r="Q63" s="554"/>
      <c r="R63" s="555"/>
      <c r="S63" s="264" t="str">
        <f>IF(S61="","",VLOOKUP(S61,'シフト記号表（勤務時間帯）'!$C$6:$U$35,19,FALSE))</f>
        <v/>
      </c>
      <c r="T63" s="265" t="str">
        <f>IF(T61="","",VLOOKUP(T61,'シフト記号表（勤務時間帯）'!$C$6:$U$35,19,FALSE))</f>
        <v/>
      </c>
      <c r="U63" s="265" t="str">
        <f>IF(U61="","",VLOOKUP(U61,'シフト記号表（勤務時間帯）'!$C$6:$U$35,19,FALSE))</f>
        <v/>
      </c>
      <c r="V63" s="265" t="str">
        <f>IF(V61="","",VLOOKUP(V61,'シフト記号表（勤務時間帯）'!$C$6:$U$35,19,FALSE))</f>
        <v/>
      </c>
      <c r="W63" s="265" t="str">
        <f>IF(W61="","",VLOOKUP(W61,'シフト記号表（勤務時間帯）'!$C$6:$U$35,19,FALSE))</f>
        <v/>
      </c>
      <c r="X63" s="265" t="str">
        <f>IF(X61="","",VLOOKUP(X61,'シフト記号表（勤務時間帯）'!$C$6:$U$35,19,FALSE))</f>
        <v/>
      </c>
      <c r="Y63" s="266" t="str">
        <f>IF(Y61="","",VLOOKUP(Y61,'シフト記号表（勤務時間帯）'!$C$6:$U$35,19,FALSE))</f>
        <v/>
      </c>
      <c r="Z63" s="264" t="str">
        <f>IF(Z61="","",VLOOKUP(Z61,'シフト記号表（勤務時間帯）'!$C$6:$U$35,19,FALSE))</f>
        <v/>
      </c>
      <c r="AA63" s="265" t="str">
        <f>IF(AA61="","",VLOOKUP(AA61,'シフト記号表（勤務時間帯）'!$C$6:$U$35,19,FALSE))</f>
        <v/>
      </c>
      <c r="AB63" s="265" t="str">
        <f>IF(AB61="","",VLOOKUP(AB61,'シフト記号表（勤務時間帯）'!$C$6:$U$35,19,FALSE))</f>
        <v/>
      </c>
      <c r="AC63" s="265" t="str">
        <f>IF(AC61="","",VLOOKUP(AC61,'シフト記号表（勤務時間帯）'!$C$6:$U$35,19,FALSE))</f>
        <v/>
      </c>
      <c r="AD63" s="265" t="str">
        <f>IF(AD61="","",VLOOKUP(AD61,'シフト記号表（勤務時間帯）'!$C$6:$U$35,19,FALSE))</f>
        <v/>
      </c>
      <c r="AE63" s="265" t="str">
        <f>IF(AE61="","",VLOOKUP(AE61,'シフト記号表（勤務時間帯）'!$C$6:$U$35,19,FALSE))</f>
        <v/>
      </c>
      <c r="AF63" s="266" t="str">
        <f>IF(AF61="","",VLOOKUP(AF61,'シフト記号表（勤務時間帯）'!$C$6:$U$35,19,FALSE))</f>
        <v/>
      </c>
      <c r="AG63" s="264" t="str">
        <f>IF(AG61="","",VLOOKUP(AG61,'シフト記号表（勤務時間帯）'!$C$6:$U$35,19,FALSE))</f>
        <v/>
      </c>
      <c r="AH63" s="265" t="str">
        <f>IF(AH61="","",VLOOKUP(AH61,'シフト記号表（勤務時間帯）'!$C$6:$U$35,19,FALSE))</f>
        <v/>
      </c>
      <c r="AI63" s="265" t="str">
        <f>IF(AI61="","",VLOOKUP(AI61,'シフト記号表（勤務時間帯）'!$C$6:$U$35,19,FALSE))</f>
        <v/>
      </c>
      <c r="AJ63" s="265" t="str">
        <f>IF(AJ61="","",VLOOKUP(AJ61,'シフト記号表（勤務時間帯）'!$C$6:$U$35,19,FALSE))</f>
        <v/>
      </c>
      <c r="AK63" s="265" t="str">
        <f>IF(AK61="","",VLOOKUP(AK61,'シフト記号表（勤務時間帯）'!$C$6:$U$35,19,FALSE))</f>
        <v/>
      </c>
      <c r="AL63" s="265" t="str">
        <f>IF(AL61="","",VLOOKUP(AL61,'シフト記号表（勤務時間帯）'!$C$6:$U$35,19,FALSE))</f>
        <v/>
      </c>
      <c r="AM63" s="266" t="str">
        <f>IF(AM61="","",VLOOKUP(AM61,'シフト記号表（勤務時間帯）'!$C$6:$U$35,19,FALSE))</f>
        <v/>
      </c>
      <c r="AN63" s="264" t="str">
        <f>IF(AN61="","",VLOOKUP(AN61,'シフト記号表（勤務時間帯）'!$C$6:$U$35,19,FALSE))</f>
        <v/>
      </c>
      <c r="AO63" s="265" t="str">
        <f>IF(AO61="","",VLOOKUP(AO61,'シフト記号表（勤務時間帯）'!$C$6:$U$35,19,FALSE))</f>
        <v/>
      </c>
      <c r="AP63" s="265" t="str">
        <f>IF(AP61="","",VLOOKUP(AP61,'シフト記号表（勤務時間帯）'!$C$6:$U$35,19,FALSE))</f>
        <v/>
      </c>
      <c r="AQ63" s="265" t="str">
        <f>IF(AQ61="","",VLOOKUP(AQ61,'シフト記号表（勤務時間帯）'!$C$6:$U$35,19,FALSE))</f>
        <v/>
      </c>
      <c r="AR63" s="265" t="str">
        <f>IF(AR61="","",VLOOKUP(AR61,'シフト記号表（勤務時間帯）'!$C$6:$U$35,19,FALSE))</f>
        <v/>
      </c>
      <c r="AS63" s="265" t="str">
        <f>IF(AS61="","",VLOOKUP(AS61,'シフト記号表（勤務時間帯）'!$C$6:$U$35,19,FALSE))</f>
        <v/>
      </c>
      <c r="AT63" s="266" t="str">
        <f>IF(AT61="","",VLOOKUP(AT61,'シフト記号表（勤務時間帯）'!$C$6:$U$35,19,FALSE))</f>
        <v/>
      </c>
      <c r="AU63" s="264" t="str">
        <f>IF(AU61="","",VLOOKUP(AU61,'シフト記号表（勤務時間帯）'!$C$6:$U$35,19,FALSE))</f>
        <v/>
      </c>
      <c r="AV63" s="265" t="str">
        <f>IF(AV61="","",VLOOKUP(AV61,'シフト記号表（勤務時間帯）'!$C$6:$U$35,19,FALSE))</f>
        <v/>
      </c>
      <c r="AW63" s="265" t="str">
        <f>IF(AW61="","",VLOOKUP(AW61,'シフト記号表（勤務時間帯）'!$C$6:$U$35,19,FALSE))</f>
        <v/>
      </c>
      <c r="AX63" s="530">
        <f>IF($BB$3="４週",SUM(S63:AT63),IF($BB$3="暦月",SUM(S63:AW63),""))</f>
        <v>0</v>
      </c>
      <c r="AY63" s="531"/>
      <c r="AZ63" s="542">
        <f>IF($BB$3="４週",AX63/4,IF($BB$3="暦月",'地密通所（100名）'!AX63/('地密通所（100名）'!$BB$8/7),""))</f>
        <v>0</v>
      </c>
      <c r="BA63" s="543"/>
      <c r="BB63" s="470"/>
      <c r="BC63" s="452"/>
      <c r="BD63" s="452"/>
      <c r="BE63" s="452"/>
      <c r="BF63" s="453"/>
    </row>
    <row r="64" spans="2:58" ht="20.25" customHeight="1" x14ac:dyDescent="0.4">
      <c r="B64" s="528">
        <f>B61+1</f>
        <v>15</v>
      </c>
      <c r="C64" s="416"/>
      <c r="D64" s="417"/>
      <c r="E64" s="418"/>
      <c r="F64" s="118"/>
      <c r="G64" s="445"/>
      <c r="H64" s="447"/>
      <c r="I64" s="347"/>
      <c r="J64" s="347"/>
      <c r="K64" s="348"/>
      <c r="L64" s="448"/>
      <c r="M64" s="449"/>
      <c r="N64" s="449"/>
      <c r="O64" s="450"/>
      <c r="P64" s="536" t="s">
        <v>49</v>
      </c>
      <c r="Q64" s="537"/>
      <c r="R64" s="538"/>
      <c r="S64" s="274"/>
      <c r="T64" s="273"/>
      <c r="U64" s="273"/>
      <c r="V64" s="273"/>
      <c r="W64" s="273"/>
      <c r="X64" s="273"/>
      <c r="Y64" s="275"/>
      <c r="Z64" s="274"/>
      <c r="AA64" s="273"/>
      <c r="AB64" s="273"/>
      <c r="AC64" s="273"/>
      <c r="AD64" s="273"/>
      <c r="AE64" s="273"/>
      <c r="AF64" s="275"/>
      <c r="AG64" s="274"/>
      <c r="AH64" s="273"/>
      <c r="AI64" s="273"/>
      <c r="AJ64" s="273"/>
      <c r="AK64" s="273"/>
      <c r="AL64" s="273"/>
      <c r="AM64" s="275"/>
      <c r="AN64" s="274"/>
      <c r="AO64" s="273"/>
      <c r="AP64" s="273"/>
      <c r="AQ64" s="273"/>
      <c r="AR64" s="273"/>
      <c r="AS64" s="273"/>
      <c r="AT64" s="275"/>
      <c r="AU64" s="274"/>
      <c r="AV64" s="273"/>
      <c r="AW64" s="273"/>
      <c r="AX64" s="638"/>
      <c r="AY64" s="639"/>
      <c r="AZ64" s="640"/>
      <c r="BA64" s="641"/>
      <c r="BB64" s="468"/>
      <c r="BC64" s="449"/>
      <c r="BD64" s="449"/>
      <c r="BE64" s="449"/>
      <c r="BF64" s="450"/>
    </row>
    <row r="65" spans="2:58" ht="20.25" customHeight="1" x14ac:dyDescent="0.4">
      <c r="B65" s="528"/>
      <c r="C65" s="419"/>
      <c r="D65" s="420"/>
      <c r="E65" s="421"/>
      <c r="F65" s="92"/>
      <c r="G65" s="342"/>
      <c r="H65" s="346"/>
      <c r="I65" s="347"/>
      <c r="J65" s="347"/>
      <c r="K65" s="348"/>
      <c r="L65" s="403"/>
      <c r="M65" s="404"/>
      <c r="N65" s="404"/>
      <c r="O65" s="405"/>
      <c r="P65" s="546" t="s">
        <v>15</v>
      </c>
      <c r="Q65" s="547"/>
      <c r="R65" s="548"/>
      <c r="S65" s="261" t="str">
        <f>IF(S64="","",VLOOKUP(S64,'シフト記号表（勤務時間帯）'!$C$6:$K$35,9,FALSE))</f>
        <v/>
      </c>
      <c r="T65" s="262" t="str">
        <f>IF(T64="","",VLOOKUP(T64,'シフト記号表（勤務時間帯）'!$C$6:$K$35,9,FALSE))</f>
        <v/>
      </c>
      <c r="U65" s="262" t="str">
        <f>IF(U64="","",VLOOKUP(U64,'シフト記号表（勤務時間帯）'!$C$6:$K$35,9,FALSE))</f>
        <v/>
      </c>
      <c r="V65" s="262" t="str">
        <f>IF(V64="","",VLOOKUP(V64,'シフト記号表（勤務時間帯）'!$C$6:$K$35,9,FALSE))</f>
        <v/>
      </c>
      <c r="W65" s="262" t="str">
        <f>IF(W64="","",VLOOKUP(W64,'シフト記号表（勤務時間帯）'!$C$6:$K$35,9,FALSE))</f>
        <v/>
      </c>
      <c r="X65" s="262" t="str">
        <f>IF(X64="","",VLOOKUP(X64,'シフト記号表（勤務時間帯）'!$C$6:$K$35,9,FALSE))</f>
        <v/>
      </c>
      <c r="Y65" s="263" t="str">
        <f>IF(Y64="","",VLOOKUP(Y64,'シフト記号表（勤務時間帯）'!$C$6:$K$35,9,FALSE))</f>
        <v/>
      </c>
      <c r="Z65" s="261" t="str">
        <f>IF(Z64="","",VLOOKUP(Z64,'シフト記号表（勤務時間帯）'!$C$6:$K$35,9,FALSE))</f>
        <v/>
      </c>
      <c r="AA65" s="262" t="str">
        <f>IF(AA64="","",VLOOKUP(AA64,'シフト記号表（勤務時間帯）'!$C$6:$K$35,9,FALSE))</f>
        <v/>
      </c>
      <c r="AB65" s="262" t="str">
        <f>IF(AB64="","",VLOOKUP(AB64,'シフト記号表（勤務時間帯）'!$C$6:$K$35,9,FALSE))</f>
        <v/>
      </c>
      <c r="AC65" s="262" t="str">
        <f>IF(AC64="","",VLOOKUP(AC64,'シフト記号表（勤務時間帯）'!$C$6:$K$35,9,FALSE))</f>
        <v/>
      </c>
      <c r="AD65" s="262" t="str">
        <f>IF(AD64="","",VLOOKUP(AD64,'シフト記号表（勤務時間帯）'!$C$6:$K$35,9,FALSE))</f>
        <v/>
      </c>
      <c r="AE65" s="262" t="str">
        <f>IF(AE64="","",VLOOKUP(AE64,'シフト記号表（勤務時間帯）'!$C$6:$K$35,9,FALSE))</f>
        <v/>
      </c>
      <c r="AF65" s="263" t="str">
        <f>IF(AF64="","",VLOOKUP(AF64,'シフト記号表（勤務時間帯）'!$C$6:$K$35,9,FALSE))</f>
        <v/>
      </c>
      <c r="AG65" s="261" t="str">
        <f>IF(AG64="","",VLOOKUP(AG64,'シフト記号表（勤務時間帯）'!$C$6:$K$35,9,FALSE))</f>
        <v/>
      </c>
      <c r="AH65" s="262" t="str">
        <f>IF(AH64="","",VLOOKUP(AH64,'シフト記号表（勤務時間帯）'!$C$6:$K$35,9,FALSE))</f>
        <v/>
      </c>
      <c r="AI65" s="262" t="str">
        <f>IF(AI64="","",VLOOKUP(AI64,'シフト記号表（勤務時間帯）'!$C$6:$K$35,9,FALSE))</f>
        <v/>
      </c>
      <c r="AJ65" s="262" t="str">
        <f>IF(AJ64="","",VLOOKUP(AJ64,'シフト記号表（勤務時間帯）'!$C$6:$K$35,9,FALSE))</f>
        <v/>
      </c>
      <c r="AK65" s="262" t="str">
        <f>IF(AK64="","",VLOOKUP(AK64,'シフト記号表（勤務時間帯）'!$C$6:$K$35,9,FALSE))</f>
        <v/>
      </c>
      <c r="AL65" s="262" t="str">
        <f>IF(AL64="","",VLOOKUP(AL64,'シフト記号表（勤務時間帯）'!$C$6:$K$35,9,FALSE))</f>
        <v/>
      </c>
      <c r="AM65" s="263" t="str">
        <f>IF(AM64="","",VLOOKUP(AM64,'シフト記号表（勤務時間帯）'!$C$6:$K$35,9,FALSE))</f>
        <v/>
      </c>
      <c r="AN65" s="261" t="str">
        <f>IF(AN64="","",VLOOKUP(AN64,'シフト記号表（勤務時間帯）'!$C$6:$K$35,9,FALSE))</f>
        <v/>
      </c>
      <c r="AO65" s="262" t="str">
        <f>IF(AO64="","",VLOOKUP(AO64,'シフト記号表（勤務時間帯）'!$C$6:$K$35,9,FALSE))</f>
        <v/>
      </c>
      <c r="AP65" s="262" t="str">
        <f>IF(AP64="","",VLOOKUP(AP64,'シフト記号表（勤務時間帯）'!$C$6:$K$35,9,FALSE))</f>
        <v/>
      </c>
      <c r="AQ65" s="262" t="str">
        <f>IF(AQ64="","",VLOOKUP(AQ64,'シフト記号表（勤務時間帯）'!$C$6:$K$35,9,FALSE))</f>
        <v/>
      </c>
      <c r="AR65" s="262" t="str">
        <f>IF(AR64="","",VLOOKUP(AR64,'シフト記号表（勤務時間帯）'!$C$6:$K$35,9,FALSE))</f>
        <v/>
      </c>
      <c r="AS65" s="262" t="str">
        <f>IF(AS64="","",VLOOKUP(AS64,'シフト記号表（勤務時間帯）'!$C$6:$K$35,9,FALSE))</f>
        <v/>
      </c>
      <c r="AT65" s="263" t="str">
        <f>IF(AT64="","",VLOOKUP(AT64,'シフト記号表（勤務時間帯）'!$C$6:$K$35,9,FALSE))</f>
        <v/>
      </c>
      <c r="AU65" s="261" t="str">
        <f>IF(AU64="","",VLOOKUP(AU64,'シフト記号表（勤務時間帯）'!$C$6:$K$35,9,FALSE))</f>
        <v/>
      </c>
      <c r="AV65" s="262" t="str">
        <f>IF(AV64="","",VLOOKUP(AV64,'シフト記号表（勤務時間帯）'!$C$6:$K$35,9,FALSE))</f>
        <v/>
      </c>
      <c r="AW65" s="262" t="str">
        <f>IF(AW64="","",VLOOKUP(AW64,'シフト記号表（勤務時間帯）'!$C$6:$K$35,9,FALSE))</f>
        <v/>
      </c>
      <c r="AX65" s="549">
        <f>IF($BB$3="４週",SUM(S65:AT65),IF($BB$3="暦月",SUM(S65:AW65),""))</f>
        <v>0</v>
      </c>
      <c r="AY65" s="550"/>
      <c r="AZ65" s="551">
        <f>IF($BB$3="４週",AX65/4,IF($BB$3="暦月",'地密通所（100名）'!AX65/('地密通所（100名）'!$BB$8/7),""))</f>
        <v>0</v>
      </c>
      <c r="BA65" s="552"/>
      <c r="BB65" s="469"/>
      <c r="BC65" s="404"/>
      <c r="BD65" s="404"/>
      <c r="BE65" s="404"/>
      <c r="BF65" s="405"/>
    </row>
    <row r="66" spans="2:58" ht="20.25" customHeight="1" x14ac:dyDescent="0.4">
      <c r="B66" s="528"/>
      <c r="C66" s="422"/>
      <c r="D66" s="423"/>
      <c r="E66" s="424"/>
      <c r="F66" s="121">
        <f>C64</f>
        <v>0</v>
      </c>
      <c r="G66" s="446"/>
      <c r="H66" s="346"/>
      <c r="I66" s="347"/>
      <c r="J66" s="347"/>
      <c r="K66" s="348"/>
      <c r="L66" s="451"/>
      <c r="M66" s="452"/>
      <c r="N66" s="452"/>
      <c r="O66" s="453"/>
      <c r="P66" s="553" t="s">
        <v>50</v>
      </c>
      <c r="Q66" s="554"/>
      <c r="R66" s="555"/>
      <c r="S66" s="264" t="str">
        <f>IF(S64="","",VLOOKUP(S64,'シフト記号表（勤務時間帯）'!$C$6:$U$35,19,FALSE))</f>
        <v/>
      </c>
      <c r="T66" s="265" t="str">
        <f>IF(T64="","",VLOOKUP(T64,'シフト記号表（勤務時間帯）'!$C$6:$U$35,19,FALSE))</f>
        <v/>
      </c>
      <c r="U66" s="265" t="str">
        <f>IF(U64="","",VLOOKUP(U64,'シフト記号表（勤務時間帯）'!$C$6:$U$35,19,FALSE))</f>
        <v/>
      </c>
      <c r="V66" s="265" t="str">
        <f>IF(V64="","",VLOOKUP(V64,'シフト記号表（勤務時間帯）'!$C$6:$U$35,19,FALSE))</f>
        <v/>
      </c>
      <c r="W66" s="265" t="str">
        <f>IF(W64="","",VLOOKUP(W64,'シフト記号表（勤務時間帯）'!$C$6:$U$35,19,FALSE))</f>
        <v/>
      </c>
      <c r="X66" s="265" t="str">
        <f>IF(X64="","",VLOOKUP(X64,'シフト記号表（勤務時間帯）'!$C$6:$U$35,19,FALSE))</f>
        <v/>
      </c>
      <c r="Y66" s="266" t="str">
        <f>IF(Y64="","",VLOOKUP(Y64,'シフト記号表（勤務時間帯）'!$C$6:$U$35,19,FALSE))</f>
        <v/>
      </c>
      <c r="Z66" s="264" t="str">
        <f>IF(Z64="","",VLOOKUP(Z64,'シフト記号表（勤務時間帯）'!$C$6:$U$35,19,FALSE))</f>
        <v/>
      </c>
      <c r="AA66" s="265" t="str">
        <f>IF(AA64="","",VLOOKUP(AA64,'シフト記号表（勤務時間帯）'!$C$6:$U$35,19,FALSE))</f>
        <v/>
      </c>
      <c r="AB66" s="265" t="str">
        <f>IF(AB64="","",VLOOKUP(AB64,'シフト記号表（勤務時間帯）'!$C$6:$U$35,19,FALSE))</f>
        <v/>
      </c>
      <c r="AC66" s="265" t="str">
        <f>IF(AC64="","",VLOOKUP(AC64,'シフト記号表（勤務時間帯）'!$C$6:$U$35,19,FALSE))</f>
        <v/>
      </c>
      <c r="AD66" s="265" t="str">
        <f>IF(AD64="","",VLOOKUP(AD64,'シフト記号表（勤務時間帯）'!$C$6:$U$35,19,FALSE))</f>
        <v/>
      </c>
      <c r="AE66" s="265" t="str">
        <f>IF(AE64="","",VLOOKUP(AE64,'シフト記号表（勤務時間帯）'!$C$6:$U$35,19,FALSE))</f>
        <v/>
      </c>
      <c r="AF66" s="266" t="str">
        <f>IF(AF64="","",VLOOKUP(AF64,'シフト記号表（勤務時間帯）'!$C$6:$U$35,19,FALSE))</f>
        <v/>
      </c>
      <c r="AG66" s="264" t="str">
        <f>IF(AG64="","",VLOOKUP(AG64,'シフト記号表（勤務時間帯）'!$C$6:$U$35,19,FALSE))</f>
        <v/>
      </c>
      <c r="AH66" s="265" t="str">
        <f>IF(AH64="","",VLOOKUP(AH64,'シフト記号表（勤務時間帯）'!$C$6:$U$35,19,FALSE))</f>
        <v/>
      </c>
      <c r="AI66" s="265" t="str">
        <f>IF(AI64="","",VLOOKUP(AI64,'シフト記号表（勤務時間帯）'!$C$6:$U$35,19,FALSE))</f>
        <v/>
      </c>
      <c r="AJ66" s="265" t="str">
        <f>IF(AJ64="","",VLOOKUP(AJ64,'シフト記号表（勤務時間帯）'!$C$6:$U$35,19,FALSE))</f>
        <v/>
      </c>
      <c r="AK66" s="265" t="str">
        <f>IF(AK64="","",VLOOKUP(AK64,'シフト記号表（勤務時間帯）'!$C$6:$U$35,19,FALSE))</f>
        <v/>
      </c>
      <c r="AL66" s="265" t="str">
        <f>IF(AL64="","",VLOOKUP(AL64,'シフト記号表（勤務時間帯）'!$C$6:$U$35,19,FALSE))</f>
        <v/>
      </c>
      <c r="AM66" s="266" t="str">
        <f>IF(AM64="","",VLOOKUP(AM64,'シフト記号表（勤務時間帯）'!$C$6:$U$35,19,FALSE))</f>
        <v/>
      </c>
      <c r="AN66" s="264" t="str">
        <f>IF(AN64="","",VLOOKUP(AN64,'シフト記号表（勤務時間帯）'!$C$6:$U$35,19,FALSE))</f>
        <v/>
      </c>
      <c r="AO66" s="265" t="str">
        <f>IF(AO64="","",VLOOKUP(AO64,'シフト記号表（勤務時間帯）'!$C$6:$U$35,19,FALSE))</f>
        <v/>
      </c>
      <c r="AP66" s="265" t="str">
        <f>IF(AP64="","",VLOOKUP(AP64,'シフト記号表（勤務時間帯）'!$C$6:$U$35,19,FALSE))</f>
        <v/>
      </c>
      <c r="AQ66" s="265" t="str">
        <f>IF(AQ64="","",VLOOKUP(AQ64,'シフト記号表（勤務時間帯）'!$C$6:$U$35,19,FALSE))</f>
        <v/>
      </c>
      <c r="AR66" s="265" t="str">
        <f>IF(AR64="","",VLOOKUP(AR64,'シフト記号表（勤務時間帯）'!$C$6:$U$35,19,FALSE))</f>
        <v/>
      </c>
      <c r="AS66" s="265" t="str">
        <f>IF(AS64="","",VLOOKUP(AS64,'シフト記号表（勤務時間帯）'!$C$6:$U$35,19,FALSE))</f>
        <v/>
      </c>
      <c r="AT66" s="266" t="str">
        <f>IF(AT64="","",VLOOKUP(AT64,'シフト記号表（勤務時間帯）'!$C$6:$U$35,19,FALSE))</f>
        <v/>
      </c>
      <c r="AU66" s="264" t="str">
        <f>IF(AU64="","",VLOOKUP(AU64,'シフト記号表（勤務時間帯）'!$C$6:$U$35,19,FALSE))</f>
        <v/>
      </c>
      <c r="AV66" s="265" t="str">
        <f>IF(AV64="","",VLOOKUP(AV64,'シフト記号表（勤務時間帯）'!$C$6:$U$35,19,FALSE))</f>
        <v/>
      </c>
      <c r="AW66" s="265" t="str">
        <f>IF(AW64="","",VLOOKUP(AW64,'シフト記号表（勤務時間帯）'!$C$6:$U$35,19,FALSE))</f>
        <v/>
      </c>
      <c r="AX66" s="530">
        <f>IF($BB$3="４週",SUM(S66:AT66),IF($BB$3="暦月",SUM(S66:AW66),""))</f>
        <v>0</v>
      </c>
      <c r="AY66" s="531"/>
      <c r="AZ66" s="542">
        <f>IF($BB$3="４週",AX66/4,IF($BB$3="暦月",'地密通所（100名）'!AX66/('地密通所（100名）'!$BB$8/7),""))</f>
        <v>0</v>
      </c>
      <c r="BA66" s="543"/>
      <c r="BB66" s="470"/>
      <c r="BC66" s="452"/>
      <c r="BD66" s="452"/>
      <c r="BE66" s="452"/>
      <c r="BF66" s="453"/>
    </row>
    <row r="67" spans="2:58" ht="20.25" customHeight="1" x14ac:dyDescent="0.4">
      <c r="B67" s="528">
        <f>B64+1</f>
        <v>16</v>
      </c>
      <c r="C67" s="416"/>
      <c r="D67" s="417"/>
      <c r="E67" s="418"/>
      <c r="F67" s="118"/>
      <c r="G67" s="445"/>
      <c r="H67" s="447"/>
      <c r="I67" s="347"/>
      <c r="J67" s="347"/>
      <c r="K67" s="348"/>
      <c r="L67" s="448"/>
      <c r="M67" s="449"/>
      <c r="N67" s="449"/>
      <c r="O67" s="450"/>
      <c r="P67" s="536" t="s">
        <v>49</v>
      </c>
      <c r="Q67" s="537"/>
      <c r="R67" s="538"/>
      <c r="S67" s="274"/>
      <c r="T67" s="273"/>
      <c r="U67" s="273"/>
      <c r="V67" s="273"/>
      <c r="W67" s="273"/>
      <c r="X67" s="273"/>
      <c r="Y67" s="275"/>
      <c r="Z67" s="274"/>
      <c r="AA67" s="273"/>
      <c r="AB67" s="273"/>
      <c r="AC67" s="273"/>
      <c r="AD67" s="273"/>
      <c r="AE67" s="273"/>
      <c r="AF67" s="275"/>
      <c r="AG67" s="274"/>
      <c r="AH67" s="273"/>
      <c r="AI67" s="273"/>
      <c r="AJ67" s="273"/>
      <c r="AK67" s="273"/>
      <c r="AL67" s="273"/>
      <c r="AM67" s="275"/>
      <c r="AN67" s="274"/>
      <c r="AO67" s="273"/>
      <c r="AP67" s="273"/>
      <c r="AQ67" s="273"/>
      <c r="AR67" s="273"/>
      <c r="AS67" s="273"/>
      <c r="AT67" s="275"/>
      <c r="AU67" s="274"/>
      <c r="AV67" s="273"/>
      <c r="AW67" s="273"/>
      <c r="AX67" s="638"/>
      <c r="AY67" s="639"/>
      <c r="AZ67" s="640"/>
      <c r="BA67" s="641"/>
      <c r="BB67" s="468"/>
      <c r="BC67" s="449"/>
      <c r="BD67" s="449"/>
      <c r="BE67" s="449"/>
      <c r="BF67" s="450"/>
    </row>
    <row r="68" spans="2:58" ht="20.25" customHeight="1" x14ac:dyDescent="0.4">
      <c r="B68" s="528"/>
      <c r="C68" s="419"/>
      <c r="D68" s="420"/>
      <c r="E68" s="421"/>
      <c r="F68" s="92"/>
      <c r="G68" s="342"/>
      <c r="H68" s="346"/>
      <c r="I68" s="347"/>
      <c r="J68" s="347"/>
      <c r="K68" s="348"/>
      <c r="L68" s="403"/>
      <c r="M68" s="404"/>
      <c r="N68" s="404"/>
      <c r="O68" s="405"/>
      <c r="P68" s="546" t="s">
        <v>15</v>
      </c>
      <c r="Q68" s="547"/>
      <c r="R68" s="548"/>
      <c r="S68" s="261" t="str">
        <f>IF(S67="","",VLOOKUP(S67,'シフト記号表（勤務時間帯）'!$C$6:$K$35,9,FALSE))</f>
        <v/>
      </c>
      <c r="T68" s="262" t="str">
        <f>IF(T67="","",VLOOKUP(T67,'シフト記号表（勤務時間帯）'!$C$6:$K$35,9,FALSE))</f>
        <v/>
      </c>
      <c r="U68" s="262" t="str">
        <f>IF(U67="","",VLOOKUP(U67,'シフト記号表（勤務時間帯）'!$C$6:$K$35,9,FALSE))</f>
        <v/>
      </c>
      <c r="V68" s="262" t="str">
        <f>IF(V67="","",VLOOKUP(V67,'シフト記号表（勤務時間帯）'!$C$6:$K$35,9,FALSE))</f>
        <v/>
      </c>
      <c r="W68" s="262" t="str">
        <f>IF(W67="","",VLOOKUP(W67,'シフト記号表（勤務時間帯）'!$C$6:$K$35,9,FALSE))</f>
        <v/>
      </c>
      <c r="X68" s="262" t="str">
        <f>IF(X67="","",VLOOKUP(X67,'シフト記号表（勤務時間帯）'!$C$6:$K$35,9,FALSE))</f>
        <v/>
      </c>
      <c r="Y68" s="263" t="str">
        <f>IF(Y67="","",VLOOKUP(Y67,'シフト記号表（勤務時間帯）'!$C$6:$K$35,9,FALSE))</f>
        <v/>
      </c>
      <c r="Z68" s="261" t="str">
        <f>IF(Z67="","",VLOOKUP(Z67,'シフト記号表（勤務時間帯）'!$C$6:$K$35,9,FALSE))</f>
        <v/>
      </c>
      <c r="AA68" s="262" t="str">
        <f>IF(AA67="","",VLOOKUP(AA67,'シフト記号表（勤務時間帯）'!$C$6:$K$35,9,FALSE))</f>
        <v/>
      </c>
      <c r="AB68" s="262" t="str">
        <f>IF(AB67="","",VLOOKUP(AB67,'シフト記号表（勤務時間帯）'!$C$6:$K$35,9,FALSE))</f>
        <v/>
      </c>
      <c r="AC68" s="262" t="str">
        <f>IF(AC67="","",VLOOKUP(AC67,'シフト記号表（勤務時間帯）'!$C$6:$K$35,9,FALSE))</f>
        <v/>
      </c>
      <c r="AD68" s="262" t="str">
        <f>IF(AD67="","",VLOOKUP(AD67,'シフト記号表（勤務時間帯）'!$C$6:$K$35,9,FALSE))</f>
        <v/>
      </c>
      <c r="AE68" s="262" t="str">
        <f>IF(AE67="","",VLOOKUP(AE67,'シフト記号表（勤務時間帯）'!$C$6:$K$35,9,FALSE))</f>
        <v/>
      </c>
      <c r="AF68" s="263" t="str">
        <f>IF(AF67="","",VLOOKUP(AF67,'シフト記号表（勤務時間帯）'!$C$6:$K$35,9,FALSE))</f>
        <v/>
      </c>
      <c r="AG68" s="261" t="str">
        <f>IF(AG67="","",VLOOKUP(AG67,'シフト記号表（勤務時間帯）'!$C$6:$K$35,9,FALSE))</f>
        <v/>
      </c>
      <c r="AH68" s="262" t="str">
        <f>IF(AH67="","",VLOOKUP(AH67,'シフト記号表（勤務時間帯）'!$C$6:$K$35,9,FALSE))</f>
        <v/>
      </c>
      <c r="AI68" s="262" t="str">
        <f>IF(AI67="","",VLOOKUP(AI67,'シフト記号表（勤務時間帯）'!$C$6:$K$35,9,FALSE))</f>
        <v/>
      </c>
      <c r="AJ68" s="262" t="str">
        <f>IF(AJ67="","",VLOOKUP(AJ67,'シフト記号表（勤務時間帯）'!$C$6:$K$35,9,FALSE))</f>
        <v/>
      </c>
      <c r="AK68" s="262" t="str">
        <f>IF(AK67="","",VLOOKUP(AK67,'シフト記号表（勤務時間帯）'!$C$6:$K$35,9,FALSE))</f>
        <v/>
      </c>
      <c r="AL68" s="262" t="str">
        <f>IF(AL67="","",VLOOKUP(AL67,'シフト記号表（勤務時間帯）'!$C$6:$K$35,9,FALSE))</f>
        <v/>
      </c>
      <c r="AM68" s="263" t="str">
        <f>IF(AM67="","",VLOOKUP(AM67,'シフト記号表（勤務時間帯）'!$C$6:$K$35,9,FALSE))</f>
        <v/>
      </c>
      <c r="AN68" s="261" t="str">
        <f>IF(AN67="","",VLOOKUP(AN67,'シフト記号表（勤務時間帯）'!$C$6:$K$35,9,FALSE))</f>
        <v/>
      </c>
      <c r="AO68" s="262" t="str">
        <f>IF(AO67="","",VLOOKUP(AO67,'シフト記号表（勤務時間帯）'!$C$6:$K$35,9,FALSE))</f>
        <v/>
      </c>
      <c r="AP68" s="262" t="str">
        <f>IF(AP67="","",VLOOKUP(AP67,'シフト記号表（勤務時間帯）'!$C$6:$K$35,9,FALSE))</f>
        <v/>
      </c>
      <c r="AQ68" s="262" t="str">
        <f>IF(AQ67="","",VLOOKUP(AQ67,'シフト記号表（勤務時間帯）'!$C$6:$K$35,9,FALSE))</f>
        <v/>
      </c>
      <c r="AR68" s="262" t="str">
        <f>IF(AR67="","",VLOOKUP(AR67,'シフト記号表（勤務時間帯）'!$C$6:$K$35,9,FALSE))</f>
        <v/>
      </c>
      <c r="AS68" s="262" t="str">
        <f>IF(AS67="","",VLOOKUP(AS67,'シフト記号表（勤務時間帯）'!$C$6:$K$35,9,FALSE))</f>
        <v/>
      </c>
      <c r="AT68" s="263" t="str">
        <f>IF(AT67="","",VLOOKUP(AT67,'シフト記号表（勤務時間帯）'!$C$6:$K$35,9,FALSE))</f>
        <v/>
      </c>
      <c r="AU68" s="261" t="str">
        <f>IF(AU67="","",VLOOKUP(AU67,'シフト記号表（勤務時間帯）'!$C$6:$K$35,9,FALSE))</f>
        <v/>
      </c>
      <c r="AV68" s="262" t="str">
        <f>IF(AV67="","",VLOOKUP(AV67,'シフト記号表（勤務時間帯）'!$C$6:$K$35,9,FALSE))</f>
        <v/>
      </c>
      <c r="AW68" s="262" t="str">
        <f>IF(AW67="","",VLOOKUP(AW67,'シフト記号表（勤務時間帯）'!$C$6:$K$35,9,FALSE))</f>
        <v/>
      </c>
      <c r="AX68" s="549">
        <f>IF($BB$3="４週",SUM(S68:AT68),IF($BB$3="暦月",SUM(S68:AW68),""))</f>
        <v>0</v>
      </c>
      <c r="AY68" s="550"/>
      <c r="AZ68" s="551">
        <f>IF($BB$3="４週",AX68/4,IF($BB$3="暦月",'地密通所（100名）'!AX68/('地密通所（100名）'!$BB$8/7),""))</f>
        <v>0</v>
      </c>
      <c r="BA68" s="552"/>
      <c r="BB68" s="469"/>
      <c r="BC68" s="404"/>
      <c r="BD68" s="404"/>
      <c r="BE68" s="404"/>
      <c r="BF68" s="405"/>
    </row>
    <row r="69" spans="2:58" ht="20.25" customHeight="1" x14ac:dyDescent="0.4">
      <c r="B69" s="528"/>
      <c r="C69" s="422"/>
      <c r="D69" s="423"/>
      <c r="E69" s="424"/>
      <c r="F69" s="121">
        <f>C67</f>
        <v>0</v>
      </c>
      <c r="G69" s="446"/>
      <c r="H69" s="346"/>
      <c r="I69" s="347"/>
      <c r="J69" s="347"/>
      <c r="K69" s="348"/>
      <c r="L69" s="451"/>
      <c r="M69" s="452"/>
      <c r="N69" s="452"/>
      <c r="O69" s="453"/>
      <c r="P69" s="553" t="s">
        <v>50</v>
      </c>
      <c r="Q69" s="554"/>
      <c r="R69" s="555"/>
      <c r="S69" s="264" t="str">
        <f>IF(S67="","",VLOOKUP(S67,'シフト記号表（勤務時間帯）'!$C$6:$U$35,19,FALSE))</f>
        <v/>
      </c>
      <c r="T69" s="265" t="str">
        <f>IF(T67="","",VLOOKUP(T67,'シフト記号表（勤務時間帯）'!$C$6:$U$35,19,FALSE))</f>
        <v/>
      </c>
      <c r="U69" s="265" t="str">
        <f>IF(U67="","",VLOOKUP(U67,'シフト記号表（勤務時間帯）'!$C$6:$U$35,19,FALSE))</f>
        <v/>
      </c>
      <c r="V69" s="265" t="str">
        <f>IF(V67="","",VLOOKUP(V67,'シフト記号表（勤務時間帯）'!$C$6:$U$35,19,FALSE))</f>
        <v/>
      </c>
      <c r="W69" s="265" t="str">
        <f>IF(W67="","",VLOOKUP(W67,'シフト記号表（勤務時間帯）'!$C$6:$U$35,19,FALSE))</f>
        <v/>
      </c>
      <c r="X69" s="265" t="str">
        <f>IF(X67="","",VLOOKUP(X67,'シフト記号表（勤務時間帯）'!$C$6:$U$35,19,FALSE))</f>
        <v/>
      </c>
      <c r="Y69" s="266" t="str">
        <f>IF(Y67="","",VLOOKUP(Y67,'シフト記号表（勤務時間帯）'!$C$6:$U$35,19,FALSE))</f>
        <v/>
      </c>
      <c r="Z69" s="264" t="str">
        <f>IF(Z67="","",VLOOKUP(Z67,'シフト記号表（勤務時間帯）'!$C$6:$U$35,19,FALSE))</f>
        <v/>
      </c>
      <c r="AA69" s="265" t="str">
        <f>IF(AA67="","",VLOOKUP(AA67,'シフト記号表（勤務時間帯）'!$C$6:$U$35,19,FALSE))</f>
        <v/>
      </c>
      <c r="AB69" s="265" t="str">
        <f>IF(AB67="","",VLOOKUP(AB67,'シフト記号表（勤務時間帯）'!$C$6:$U$35,19,FALSE))</f>
        <v/>
      </c>
      <c r="AC69" s="265" t="str">
        <f>IF(AC67="","",VLOOKUP(AC67,'シフト記号表（勤務時間帯）'!$C$6:$U$35,19,FALSE))</f>
        <v/>
      </c>
      <c r="AD69" s="265" t="str">
        <f>IF(AD67="","",VLOOKUP(AD67,'シフト記号表（勤務時間帯）'!$C$6:$U$35,19,FALSE))</f>
        <v/>
      </c>
      <c r="AE69" s="265" t="str">
        <f>IF(AE67="","",VLOOKUP(AE67,'シフト記号表（勤務時間帯）'!$C$6:$U$35,19,FALSE))</f>
        <v/>
      </c>
      <c r="AF69" s="266" t="str">
        <f>IF(AF67="","",VLOOKUP(AF67,'シフト記号表（勤務時間帯）'!$C$6:$U$35,19,FALSE))</f>
        <v/>
      </c>
      <c r="AG69" s="264" t="str">
        <f>IF(AG67="","",VLOOKUP(AG67,'シフト記号表（勤務時間帯）'!$C$6:$U$35,19,FALSE))</f>
        <v/>
      </c>
      <c r="AH69" s="265" t="str">
        <f>IF(AH67="","",VLOOKUP(AH67,'シフト記号表（勤務時間帯）'!$C$6:$U$35,19,FALSE))</f>
        <v/>
      </c>
      <c r="AI69" s="265" t="str">
        <f>IF(AI67="","",VLOOKUP(AI67,'シフト記号表（勤務時間帯）'!$C$6:$U$35,19,FALSE))</f>
        <v/>
      </c>
      <c r="AJ69" s="265" t="str">
        <f>IF(AJ67="","",VLOOKUP(AJ67,'シフト記号表（勤務時間帯）'!$C$6:$U$35,19,FALSE))</f>
        <v/>
      </c>
      <c r="AK69" s="265" t="str">
        <f>IF(AK67="","",VLOOKUP(AK67,'シフト記号表（勤務時間帯）'!$C$6:$U$35,19,FALSE))</f>
        <v/>
      </c>
      <c r="AL69" s="265" t="str">
        <f>IF(AL67="","",VLOOKUP(AL67,'シフト記号表（勤務時間帯）'!$C$6:$U$35,19,FALSE))</f>
        <v/>
      </c>
      <c r="AM69" s="266" t="str">
        <f>IF(AM67="","",VLOOKUP(AM67,'シフト記号表（勤務時間帯）'!$C$6:$U$35,19,FALSE))</f>
        <v/>
      </c>
      <c r="AN69" s="264" t="str">
        <f>IF(AN67="","",VLOOKUP(AN67,'シフト記号表（勤務時間帯）'!$C$6:$U$35,19,FALSE))</f>
        <v/>
      </c>
      <c r="AO69" s="265" t="str">
        <f>IF(AO67="","",VLOOKUP(AO67,'シフト記号表（勤務時間帯）'!$C$6:$U$35,19,FALSE))</f>
        <v/>
      </c>
      <c r="AP69" s="265" t="str">
        <f>IF(AP67="","",VLOOKUP(AP67,'シフト記号表（勤務時間帯）'!$C$6:$U$35,19,FALSE))</f>
        <v/>
      </c>
      <c r="AQ69" s="265" t="str">
        <f>IF(AQ67="","",VLOOKUP(AQ67,'シフト記号表（勤務時間帯）'!$C$6:$U$35,19,FALSE))</f>
        <v/>
      </c>
      <c r="AR69" s="265" t="str">
        <f>IF(AR67="","",VLOOKUP(AR67,'シフト記号表（勤務時間帯）'!$C$6:$U$35,19,FALSE))</f>
        <v/>
      </c>
      <c r="AS69" s="265" t="str">
        <f>IF(AS67="","",VLOOKUP(AS67,'シフト記号表（勤務時間帯）'!$C$6:$U$35,19,FALSE))</f>
        <v/>
      </c>
      <c r="AT69" s="266" t="str">
        <f>IF(AT67="","",VLOOKUP(AT67,'シフト記号表（勤務時間帯）'!$C$6:$U$35,19,FALSE))</f>
        <v/>
      </c>
      <c r="AU69" s="264" t="str">
        <f>IF(AU67="","",VLOOKUP(AU67,'シフト記号表（勤務時間帯）'!$C$6:$U$35,19,FALSE))</f>
        <v/>
      </c>
      <c r="AV69" s="265" t="str">
        <f>IF(AV67="","",VLOOKUP(AV67,'シフト記号表（勤務時間帯）'!$C$6:$U$35,19,FALSE))</f>
        <v/>
      </c>
      <c r="AW69" s="265" t="str">
        <f>IF(AW67="","",VLOOKUP(AW67,'シフト記号表（勤務時間帯）'!$C$6:$U$35,19,FALSE))</f>
        <v/>
      </c>
      <c r="AX69" s="530">
        <f>IF($BB$3="４週",SUM(S69:AT69),IF($BB$3="暦月",SUM(S69:AW69),""))</f>
        <v>0</v>
      </c>
      <c r="AY69" s="531"/>
      <c r="AZ69" s="542">
        <f>IF($BB$3="４週",AX69/4,IF($BB$3="暦月",'地密通所（100名）'!AX69/('地密通所（100名）'!$BB$8/7),""))</f>
        <v>0</v>
      </c>
      <c r="BA69" s="543"/>
      <c r="BB69" s="470"/>
      <c r="BC69" s="452"/>
      <c r="BD69" s="452"/>
      <c r="BE69" s="452"/>
      <c r="BF69" s="453"/>
    </row>
    <row r="70" spans="2:58" ht="20.25" customHeight="1" x14ac:dyDescent="0.4">
      <c r="B70" s="528">
        <f>B67+1</f>
        <v>17</v>
      </c>
      <c r="C70" s="416"/>
      <c r="D70" s="417"/>
      <c r="E70" s="418"/>
      <c r="F70" s="118"/>
      <c r="G70" s="445"/>
      <c r="H70" s="447"/>
      <c r="I70" s="347"/>
      <c r="J70" s="347"/>
      <c r="K70" s="348"/>
      <c r="L70" s="448"/>
      <c r="M70" s="449"/>
      <c r="N70" s="449"/>
      <c r="O70" s="450"/>
      <c r="P70" s="536" t="s">
        <v>49</v>
      </c>
      <c r="Q70" s="537"/>
      <c r="R70" s="538"/>
      <c r="S70" s="274"/>
      <c r="T70" s="273"/>
      <c r="U70" s="273"/>
      <c r="V70" s="273"/>
      <c r="W70" s="273"/>
      <c r="X70" s="273"/>
      <c r="Y70" s="275"/>
      <c r="Z70" s="274"/>
      <c r="AA70" s="273"/>
      <c r="AB70" s="273"/>
      <c r="AC70" s="273"/>
      <c r="AD70" s="273"/>
      <c r="AE70" s="273"/>
      <c r="AF70" s="275"/>
      <c r="AG70" s="274"/>
      <c r="AH70" s="273"/>
      <c r="AI70" s="273"/>
      <c r="AJ70" s="273"/>
      <c r="AK70" s="273"/>
      <c r="AL70" s="273"/>
      <c r="AM70" s="275"/>
      <c r="AN70" s="274"/>
      <c r="AO70" s="273"/>
      <c r="AP70" s="273"/>
      <c r="AQ70" s="273"/>
      <c r="AR70" s="273"/>
      <c r="AS70" s="273"/>
      <c r="AT70" s="275"/>
      <c r="AU70" s="274"/>
      <c r="AV70" s="273"/>
      <c r="AW70" s="273"/>
      <c r="AX70" s="638"/>
      <c r="AY70" s="639"/>
      <c r="AZ70" s="640"/>
      <c r="BA70" s="641"/>
      <c r="BB70" s="468"/>
      <c r="BC70" s="449"/>
      <c r="BD70" s="449"/>
      <c r="BE70" s="449"/>
      <c r="BF70" s="450"/>
    </row>
    <row r="71" spans="2:58" ht="20.25" customHeight="1" x14ac:dyDescent="0.4">
      <c r="B71" s="528"/>
      <c r="C71" s="419"/>
      <c r="D71" s="420"/>
      <c r="E71" s="421"/>
      <c r="F71" s="92"/>
      <c r="G71" s="342"/>
      <c r="H71" s="346"/>
      <c r="I71" s="347"/>
      <c r="J71" s="347"/>
      <c r="K71" s="348"/>
      <c r="L71" s="403"/>
      <c r="M71" s="404"/>
      <c r="N71" s="404"/>
      <c r="O71" s="405"/>
      <c r="P71" s="546" t="s">
        <v>15</v>
      </c>
      <c r="Q71" s="547"/>
      <c r="R71" s="548"/>
      <c r="S71" s="261" t="str">
        <f>IF(S70="","",VLOOKUP(S70,'シフト記号表（勤務時間帯）'!$C$6:$K$35,9,FALSE))</f>
        <v/>
      </c>
      <c r="T71" s="262" t="str">
        <f>IF(T70="","",VLOOKUP(T70,'シフト記号表（勤務時間帯）'!$C$6:$K$35,9,FALSE))</f>
        <v/>
      </c>
      <c r="U71" s="262" t="str">
        <f>IF(U70="","",VLOOKUP(U70,'シフト記号表（勤務時間帯）'!$C$6:$K$35,9,FALSE))</f>
        <v/>
      </c>
      <c r="V71" s="262" t="str">
        <f>IF(V70="","",VLOOKUP(V70,'シフト記号表（勤務時間帯）'!$C$6:$K$35,9,FALSE))</f>
        <v/>
      </c>
      <c r="W71" s="262" t="str">
        <f>IF(W70="","",VLOOKUP(W70,'シフト記号表（勤務時間帯）'!$C$6:$K$35,9,FALSE))</f>
        <v/>
      </c>
      <c r="X71" s="262" t="str">
        <f>IF(X70="","",VLOOKUP(X70,'シフト記号表（勤務時間帯）'!$C$6:$K$35,9,FALSE))</f>
        <v/>
      </c>
      <c r="Y71" s="263" t="str">
        <f>IF(Y70="","",VLOOKUP(Y70,'シフト記号表（勤務時間帯）'!$C$6:$K$35,9,FALSE))</f>
        <v/>
      </c>
      <c r="Z71" s="261" t="str">
        <f>IF(Z70="","",VLOOKUP(Z70,'シフト記号表（勤務時間帯）'!$C$6:$K$35,9,FALSE))</f>
        <v/>
      </c>
      <c r="AA71" s="262" t="str">
        <f>IF(AA70="","",VLOOKUP(AA70,'シフト記号表（勤務時間帯）'!$C$6:$K$35,9,FALSE))</f>
        <v/>
      </c>
      <c r="AB71" s="262" t="str">
        <f>IF(AB70="","",VLOOKUP(AB70,'シフト記号表（勤務時間帯）'!$C$6:$K$35,9,FALSE))</f>
        <v/>
      </c>
      <c r="AC71" s="262" t="str">
        <f>IF(AC70="","",VLOOKUP(AC70,'シフト記号表（勤務時間帯）'!$C$6:$K$35,9,FALSE))</f>
        <v/>
      </c>
      <c r="AD71" s="262" t="str">
        <f>IF(AD70="","",VLOOKUP(AD70,'シフト記号表（勤務時間帯）'!$C$6:$K$35,9,FALSE))</f>
        <v/>
      </c>
      <c r="AE71" s="262" t="str">
        <f>IF(AE70="","",VLOOKUP(AE70,'シフト記号表（勤務時間帯）'!$C$6:$K$35,9,FALSE))</f>
        <v/>
      </c>
      <c r="AF71" s="263" t="str">
        <f>IF(AF70="","",VLOOKUP(AF70,'シフト記号表（勤務時間帯）'!$C$6:$K$35,9,FALSE))</f>
        <v/>
      </c>
      <c r="AG71" s="261" t="str">
        <f>IF(AG70="","",VLOOKUP(AG70,'シフト記号表（勤務時間帯）'!$C$6:$K$35,9,FALSE))</f>
        <v/>
      </c>
      <c r="AH71" s="262" t="str">
        <f>IF(AH70="","",VLOOKUP(AH70,'シフト記号表（勤務時間帯）'!$C$6:$K$35,9,FALSE))</f>
        <v/>
      </c>
      <c r="AI71" s="262" t="str">
        <f>IF(AI70="","",VLOOKUP(AI70,'シフト記号表（勤務時間帯）'!$C$6:$K$35,9,FALSE))</f>
        <v/>
      </c>
      <c r="AJ71" s="262" t="str">
        <f>IF(AJ70="","",VLOOKUP(AJ70,'シフト記号表（勤務時間帯）'!$C$6:$K$35,9,FALSE))</f>
        <v/>
      </c>
      <c r="AK71" s="262" t="str">
        <f>IF(AK70="","",VLOOKUP(AK70,'シフト記号表（勤務時間帯）'!$C$6:$K$35,9,FALSE))</f>
        <v/>
      </c>
      <c r="AL71" s="262" t="str">
        <f>IF(AL70="","",VLOOKUP(AL70,'シフト記号表（勤務時間帯）'!$C$6:$K$35,9,FALSE))</f>
        <v/>
      </c>
      <c r="AM71" s="263" t="str">
        <f>IF(AM70="","",VLOOKUP(AM70,'シフト記号表（勤務時間帯）'!$C$6:$K$35,9,FALSE))</f>
        <v/>
      </c>
      <c r="AN71" s="261" t="str">
        <f>IF(AN70="","",VLOOKUP(AN70,'シフト記号表（勤務時間帯）'!$C$6:$K$35,9,FALSE))</f>
        <v/>
      </c>
      <c r="AO71" s="262" t="str">
        <f>IF(AO70="","",VLOOKUP(AO70,'シフト記号表（勤務時間帯）'!$C$6:$K$35,9,FALSE))</f>
        <v/>
      </c>
      <c r="AP71" s="262" t="str">
        <f>IF(AP70="","",VLOOKUP(AP70,'シフト記号表（勤務時間帯）'!$C$6:$K$35,9,FALSE))</f>
        <v/>
      </c>
      <c r="AQ71" s="262" t="str">
        <f>IF(AQ70="","",VLOOKUP(AQ70,'シフト記号表（勤務時間帯）'!$C$6:$K$35,9,FALSE))</f>
        <v/>
      </c>
      <c r="AR71" s="262" t="str">
        <f>IF(AR70="","",VLOOKUP(AR70,'シフト記号表（勤務時間帯）'!$C$6:$K$35,9,FALSE))</f>
        <v/>
      </c>
      <c r="AS71" s="262" t="str">
        <f>IF(AS70="","",VLOOKUP(AS70,'シフト記号表（勤務時間帯）'!$C$6:$K$35,9,FALSE))</f>
        <v/>
      </c>
      <c r="AT71" s="263" t="str">
        <f>IF(AT70="","",VLOOKUP(AT70,'シフト記号表（勤務時間帯）'!$C$6:$K$35,9,FALSE))</f>
        <v/>
      </c>
      <c r="AU71" s="261" t="str">
        <f>IF(AU70="","",VLOOKUP(AU70,'シフト記号表（勤務時間帯）'!$C$6:$K$35,9,FALSE))</f>
        <v/>
      </c>
      <c r="AV71" s="262" t="str">
        <f>IF(AV70="","",VLOOKUP(AV70,'シフト記号表（勤務時間帯）'!$C$6:$K$35,9,FALSE))</f>
        <v/>
      </c>
      <c r="AW71" s="262" t="str">
        <f>IF(AW70="","",VLOOKUP(AW70,'シフト記号表（勤務時間帯）'!$C$6:$K$35,9,FALSE))</f>
        <v/>
      </c>
      <c r="AX71" s="549">
        <f>IF($BB$3="４週",SUM(S71:AT71),IF($BB$3="暦月",SUM(S71:AW71),""))</f>
        <v>0</v>
      </c>
      <c r="AY71" s="550"/>
      <c r="AZ71" s="551">
        <f>IF($BB$3="４週",AX71/4,IF($BB$3="暦月",'地密通所（100名）'!AX71/('地密通所（100名）'!$BB$8/7),""))</f>
        <v>0</v>
      </c>
      <c r="BA71" s="552"/>
      <c r="BB71" s="469"/>
      <c r="BC71" s="404"/>
      <c r="BD71" s="404"/>
      <c r="BE71" s="404"/>
      <c r="BF71" s="405"/>
    </row>
    <row r="72" spans="2:58" ht="20.25" customHeight="1" x14ac:dyDescent="0.4">
      <c r="B72" s="528"/>
      <c r="C72" s="422"/>
      <c r="D72" s="423"/>
      <c r="E72" s="424"/>
      <c r="F72" s="121">
        <f>C70</f>
        <v>0</v>
      </c>
      <c r="G72" s="446"/>
      <c r="H72" s="346"/>
      <c r="I72" s="347"/>
      <c r="J72" s="347"/>
      <c r="K72" s="348"/>
      <c r="L72" s="451"/>
      <c r="M72" s="452"/>
      <c r="N72" s="452"/>
      <c r="O72" s="453"/>
      <c r="P72" s="553" t="s">
        <v>50</v>
      </c>
      <c r="Q72" s="554"/>
      <c r="R72" s="555"/>
      <c r="S72" s="264" t="str">
        <f>IF(S70="","",VLOOKUP(S70,'シフト記号表（勤務時間帯）'!$C$6:$U$35,19,FALSE))</f>
        <v/>
      </c>
      <c r="T72" s="265" t="str">
        <f>IF(T70="","",VLOOKUP(T70,'シフト記号表（勤務時間帯）'!$C$6:$U$35,19,FALSE))</f>
        <v/>
      </c>
      <c r="U72" s="265" t="str">
        <f>IF(U70="","",VLOOKUP(U70,'シフト記号表（勤務時間帯）'!$C$6:$U$35,19,FALSE))</f>
        <v/>
      </c>
      <c r="V72" s="265" t="str">
        <f>IF(V70="","",VLOOKUP(V70,'シフト記号表（勤務時間帯）'!$C$6:$U$35,19,FALSE))</f>
        <v/>
      </c>
      <c r="W72" s="265" t="str">
        <f>IF(W70="","",VLOOKUP(W70,'シフト記号表（勤務時間帯）'!$C$6:$U$35,19,FALSE))</f>
        <v/>
      </c>
      <c r="X72" s="265" t="str">
        <f>IF(X70="","",VLOOKUP(X70,'シフト記号表（勤務時間帯）'!$C$6:$U$35,19,FALSE))</f>
        <v/>
      </c>
      <c r="Y72" s="266" t="str">
        <f>IF(Y70="","",VLOOKUP(Y70,'シフト記号表（勤務時間帯）'!$C$6:$U$35,19,FALSE))</f>
        <v/>
      </c>
      <c r="Z72" s="264" t="str">
        <f>IF(Z70="","",VLOOKUP(Z70,'シフト記号表（勤務時間帯）'!$C$6:$U$35,19,FALSE))</f>
        <v/>
      </c>
      <c r="AA72" s="265" t="str">
        <f>IF(AA70="","",VLOOKUP(AA70,'シフト記号表（勤務時間帯）'!$C$6:$U$35,19,FALSE))</f>
        <v/>
      </c>
      <c r="AB72" s="265" t="str">
        <f>IF(AB70="","",VLOOKUP(AB70,'シフト記号表（勤務時間帯）'!$C$6:$U$35,19,FALSE))</f>
        <v/>
      </c>
      <c r="AC72" s="265" t="str">
        <f>IF(AC70="","",VLOOKUP(AC70,'シフト記号表（勤務時間帯）'!$C$6:$U$35,19,FALSE))</f>
        <v/>
      </c>
      <c r="AD72" s="265" t="str">
        <f>IF(AD70="","",VLOOKUP(AD70,'シフト記号表（勤務時間帯）'!$C$6:$U$35,19,FALSE))</f>
        <v/>
      </c>
      <c r="AE72" s="265" t="str">
        <f>IF(AE70="","",VLOOKUP(AE70,'シフト記号表（勤務時間帯）'!$C$6:$U$35,19,FALSE))</f>
        <v/>
      </c>
      <c r="AF72" s="266" t="str">
        <f>IF(AF70="","",VLOOKUP(AF70,'シフト記号表（勤務時間帯）'!$C$6:$U$35,19,FALSE))</f>
        <v/>
      </c>
      <c r="AG72" s="264" t="str">
        <f>IF(AG70="","",VLOOKUP(AG70,'シフト記号表（勤務時間帯）'!$C$6:$U$35,19,FALSE))</f>
        <v/>
      </c>
      <c r="AH72" s="265" t="str">
        <f>IF(AH70="","",VLOOKUP(AH70,'シフト記号表（勤務時間帯）'!$C$6:$U$35,19,FALSE))</f>
        <v/>
      </c>
      <c r="AI72" s="265" t="str">
        <f>IF(AI70="","",VLOOKUP(AI70,'シフト記号表（勤務時間帯）'!$C$6:$U$35,19,FALSE))</f>
        <v/>
      </c>
      <c r="AJ72" s="265" t="str">
        <f>IF(AJ70="","",VLOOKUP(AJ70,'シフト記号表（勤務時間帯）'!$C$6:$U$35,19,FALSE))</f>
        <v/>
      </c>
      <c r="AK72" s="265" t="str">
        <f>IF(AK70="","",VLOOKUP(AK70,'シフト記号表（勤務時間帯）'!$C$6:$U$35,19,FALSE))</f>
        <v/>
      </c>
      <c r="AL72" s="265" t="str">
        <f>IF(AL70="","",VLOOKUP(AL70,'シフト記号表（勤務時間帯）'!$C$6:$U$35,19,FALSE))</f>
        <v/>
      </c>
      <c r="AM72" s="266" t="str">
        <f>IF(AM70="","",VLOOKUP(AM70,'シフト記号表（勤務時間帯）'!$C$6:$U$35,19,FALSE))</f>
        <v/>
      </c>
      <c r="AN72" s="264" t="str">
        <f>IF(AN70="","",VLOOKUP(AN70,'シフト記号表（勤務時間帯）'!$C$6:$U$35,19,FALSE))</f>
        <v/>
      </c>
      <c r="AO72" s="265" t="str">
        <f>IF(AO70="","",VLOOKUP(AO70,'シフト記号表（勤務時間帯）'!$C$6:$U$35,19,FALSE))</f>
        <v/>
      </c>
      <c r="AP72" s="265" t="str">
        <f>IF(AP70="","",VLOOKUP(AP70,'シフト記号表（勤務時間帯）'!$C$6:$U$35,19,FALSE))</f>
        <v/>
      </c>
      <c r="AQ72" s="265" t="str">
        <f>IF(AQ70="","",VLOOKUP(AQ70,'シフト記号表（勤務時間帯）'!$C$6:$U$35,19,FALSE))</f>
        <v/>
      </c>
      <c r="AR72" s="265" t="str">
        <f>IF(AR70="","",VLOOKUP(AR70,'シフト記号表（勤務時間帯）'!$C$6:$U$35,19,FALSE))</f>
        <v/>
      </c>
      <c r="AS72" s="265" t="str">
        <f>IF(AS70="","",VLOOKUP(AS70,'シフト記号表（勤務時間帯）'!$C$6:$U$35,19,FALSE))</f>
        <v/>
      </c>
      <c r="AT72" s="266" t="str">
        <f>IF(AT70="","",VLOOKUP(AT70,'シフト記号表（勤務時間帯）'!$C$6:$U$35,19,FALSE))</f>
        <v/>
      </c>
      <c r="AU72" s="264" t="str">
        <f>IF(AU70="","",VLOOKUP(AU70,'シフト記号表（勤務時間帯）'!$C$6:$U$35,19,FALSE))</f>
        <v/>
      </c>
      <c r="AV72" s="265" t="str">
        <f>IF(AV70="","",VLOOKUP(AV70,'シフト記号表（勤務時間帯）'!$C$6:$U$35,19,FALSE))</f>
        <v/>
      </c>
      <c r="AW72" s="265" t="str">
        <f>IF(AW70="","",VLOOKUP(AW70,'シフト記号表（勤務時間帯）'!$C$6:$U$35,19,FALSE))</f>
        <v/>
      </c>
      <c r="AX72" s="530">
        <f>IF($BB$3="４週",SUM(S72:AT72),IF($BB$3="暦月",SUM(S72:AW72),""))</f>
        <v>0</v>
      </c>
      <c r="AY72" s="531"/>
      <c r="AZ72" s="542">
        <f>IF($BB$3="４週",AX72/4,IF($BB$3="暦月",'地密通所（100名）'!AX72/('地密通所（100名）'!$BB$8/7),""))</f>
        <v>0</v>
      </c>
      <c r="BA72" s="543"/>
      <c r="BB72" s="470"/>
      <c r="BC72" s="452"/>
      <c r="BD72" s="452"/>
      <c r="BE72" s="452"/>
      <c r="BF72" s="453"/>
    </row>
    <row r="73" spans="2:58" ht="20.25" customHeight="1" x14ac:dyDescent="0.4">
      <c r="B73" s="528">
        <f>B70+1</f>
        <v>18</v>
      </c>
      <c r="C73" s="416"/>
      <c r="D73" s="417"/>
      <c r="E73" s="418"/>
      <c r="F73" s="118"/>
      <c r="G73" s="445"/>
      <c r="H73" s="447"/>
      <c r="I73" s="347"/>
      <c r="J73" s="347"/>
      <c r="K73" s="348"/>
      <c r="L73" s="448"/>
      <c r="M73" s="449"/>
      <c r="N73" s="449"/>
      <c r="O73" s="450"/>
      <c r="P73" s="536" t="s">
        <v>49</v>
      </c>
      <c r="Q73" s="537"/>
      <c r="R73" s="538"/>
      <c r="S73" s="274"/>
      <c r="T73" s="273"/>
      <c r="U73" s="273"/>
      <c r="V73" s="273"/>
      <c r="W73" s="273"/>
      <c r="X73" s="273"/>
      <c r="Y73" s="275"/>
      <c r="Z73" s="274"/>
      <c r="AA73" s="273"/>
      <c r="AB73" s="273"/>
      <c r="AC73" s="273"/>
      <c r="AD73" s="273"/>
      <c r="AE73" s="273"/>
      <c r="AF73" s="275"/>
      <c r="AG73" s="274"/>
      <c r="AH73" s="273"/>
      <c r="AI73" s="273"/>
      <c r="AJ73" s="273"/>
      <c r="AK73" s="273"/>
      <c r="AL73" s="273"/>
      <c r="AM73" s="275"/>
      <c r="AN73" s="274"/>
      <c r="AO73" s="273"/>
      <c r="AP73" s="273"/>
      <c r="AQ73" s="273"/>
      <c r="AR73" s="273"/>
      <c r="AS73" s="273"/>
      <c r="AT73" s="275"/>
      <c r="AU73" s="274"/>
      <c r="AV73" s="273"/>
      <c r="AW73" s="273"/>
      <c r="AX73" s="638"/>
      <c r="AY73" s="639"/>
      <c r="AZ73" s="640"/>
      <c r="BA73" s="641"/>
      <c r="BB73" s="468"/>
      <c r="BC73" s="449"/>
      <c r="BD73" s="449"/>
      <c r="BE73" s="449"/>
      <c r="BF73" s="450"/>
    </row>
    <row r="74" spans="2:58" ht="20.25" customHeight="1" x14ac:dyDescent="0.4">
      <c r="B74" s="528"/>
      <c r="C74" s="419"/>
      <c r="D74" s="420"/>
      <c r="E74" s="421"/>
      <c r="F74" s="92"/>
      <c r="G74" s="342"/>
      <c r="H74" s="346"/>
      <c r="I74" s="347"/>
      <c r="J74" s="347"/>
      <c r="K74" s="348"/>
      <c r="L74" s="403"/>
      <c r="M74" s="404"/>
      <c r="N74" s="404"/>
      <c r="O74" s="405"/>
      <c r="P74" s="546" t="s">
        <v>15</v>
      </c>
      <c r="Q74" s="547"/>
      <c r="R74" s="548"/>
      <c r="S74" s="261" t="str">
        <f>IF(S73="","",VLOOKUP(S73,'シフト記号表（勤務時間帯）'!$C$6:$K$35,9,FALSE))</f>
        <v/>
      </c>
      <c r="T74" s="262" t="str">
        <f>IF(T73="","",VLOOKUP(T73,'シフト記号表（勤務時間帯）'!$C$6:$K$35,9,FALSE))</f>
        <v/>
      </c>
      <c r="U74" s="262" t="str">
        <f>IF(U73="","",VLOOKUP(U73,'シフト記号表（勤務時間帯）'!$C$6:$K$35,9,FALSE))</f>
        <v/>
      </c>
      <c r="V74" s="262" t="str">
        <f>IF(V73="","",VLOOKUP(V73,'シフト記号表（勤務時間帯）'!$C$6:$K$35,9,FALSE))</f>
        <v/>
      </c>
      <c r="W74" s="262" t="str">
        <f>IF(W73="","",VLOOKUP(W73,'シフト記号表（勤務時間帯）'!$C$6:$K$35,9,FALSE))</f>
        <v/>
      </c>
      <c r="X74" s="262" t="str">
        <f>IF(X73="","",VLOOKUP(X73,'シフト記号表（勤務時間帯）'!$C$6:$K$35,9,FALSE))</f>
        <v/>
      </c>
      <c r="Y74" s="263" t="str">
        <f>IF(Y73="","",VLOOKUP(Y73,'シフト記号表（勤務時間帯）'!$C$6:$K$35,9,FALSE))</f>
        <v/>
      </c>
      <c r="Z74" s="261" t="str">
        <f>IF(Z73="","",VLOOKUP(Z73,'シフト記号表（勤務時間帯）'!$C$6:$K$35,9,FALSE))</f>
        <v/>
      </c>
      <c r="AA74" s="262" t="str">
        <f>IF(AA73="","",VLOOKUP(AA73,'シフト記号表（勤務時間帯）'!$C$6:$K$35,9,FALSE))</f>
        <v/>
      </c>
      <c r="AB74" s="262" t="str">
        <f>IF(AB73="","",VLOOKUP(AB73,'シフト記号表（勤務時間帯）'!$C$6:$K$35,9,FALSE))</f>
        <v/>
      </c>
      <c r="AC74" s="262" t="str">
        <f>IF(AC73="","",VLOOKUP(AC73,'シフト記号表（勤務時間帯）'!$C$6:$K$35,9,FALSE))</f>
        <v/>
      </c>
      <c r="AD74" s="262" t="str">
        <f>IF(AD73="","",VLOOKUP(AD73,'シフト記号表（勤務時間帯）'!$C$6:$K$35,9,FALSE))</f>
        <v/>
      </c>
      <c r="AE74" s="262" t="str">
        <f>IF(AE73="","",VLOOKUP(AE73,'シフト記号表（勤務時間帯）'!$C$6:$K$35,9,FALSE))</f>
        <v/>
      </c>
      <c r="AF74" s="263" t="str">
        <f>IF(AF73="","",VLOOKUP(AF73,'シフト記号表（勤務時間帯）'!$C$6:$K$35,9,FALSE))</f>
        <v/>
      </c>
      <c r="AG74" s="261" t="str">
        <f>IF(AG73="","",VLOOKUP(AG73,'シフト記号表（勤務時間帯）'!$C$6:$K$35,9,FALSE))</f>
        <v/>
      </c>
      <c r="AH74" s="262" t="str">
        <f>IF(AH73="","",VLOOKUP(AH73,'シフト記号表（勤務時間帯）'!$C$6:$K$35,9,FALSE))</f>
        <v/>
      </c>
      <c r="AI74" s="262" t="str">
        <f>IF(AI73="","",VLOOKUP(AI73,'シフト記号表（勤務時間帯）'!$C$6:$K$35,9,FALSE))</f>
        <v/>
      </c>
      <c r="AJ74" s="262" t="str">
        <f>IF(AJ73="","",VLOOKUP(AJ73,'シフト記号表（勤務時間帯）'!$C$6:$K$35,9,FALSE))</f>
        <v/>
      </c>
      <c r="AK74" s="262" t="str">
        <f>IF(AK73="","",VLOOKUP(AK73,'シフト記号表（勤務時間帯）'!$C$6:$K$35,9,FALSE))</f>
        <v/>
      </c>
      <c r="AL74" s="262" t="str">
        <f>IF(AL73="","",VLOOKUP(AL73,'シフト記号表（勤務時間帯）'!$C$6:$K$35,9,FALSE))</f>
        <v/>
      </c>
      <c r="AM74" s="263" t="str">
        <f>IF(AM73="","",VLOOKUP(AM73,'シフト記号表（勤務時間帯）'!$C$6:$K$35,9,FALSE))</f>
        <v/>
      </c>
      <c r="AN74" s="261" t="str">
        <f>IF(AN73="","",VLOOKUP(AN73,'シフト記号表（勤務時間帯）'!$C$6:$K$35,9,FALSE))</f>
        <v/>
      </c>
      <c r="AO74" s="262" t="str">
        <f>IF(AO73="","",VLOOKUP(AO73,'シフト記号表（勤務時間帯）'!$C$6:$K$35,9,FALSE))</f>
        <v/>
      </c>
      <c r="AP74" s="262" t="str">
        <f>IF(AP73="","",VLOOKUP(AP73,'シフト記号表（勤務時間帯）'!$C$6:$K$35,9,FALSE))</f>
        <v/>
      </c>
      <c r="AQ74" s="262" t="str">
        <f>IF(AQ73="","",VLOOKUP(AQ73,'シフト記号表（勤務時間帯）'!$C$6:$K$35,9,FALSE))</f>
        <v/>
      </c>
      <c r="AR74" s="262" t="str">
        <f>IF(AR73="","",VLOOKUP(AR73,'シフト記号表（勤務時間帯）'!$C$6:$K$35,9,FALSE))</f>
        <v/>
      </c>
      <c r="AS74" s="262" t="str">
        <f>IF(AS73="","",VLOOKUP(AS73,'シフト記号表（勤務時間帯）'!$C$6:$K$35,9,FALSE))</f>
        <v/>
      </c>
      <c r="AT74" s="263" t="str">
        <f>IF(AT73="","",VLOOKUP(AT73,'シフト記号表（勤務時間帯）'!$C$6:$K$35,9,FALSE))</f>
        <v/>
      </c>
      <c r="AU74" s="261" t="str">
        <f>IF(AU73="","",VLOOKUP(AU73,'シフト記号表（勤務時間帯）'!$C$6:$K$35,9,FALSE))</f>
        <v/>
      </c>
      <c r="AV74" s="262" t="str">
        <f>IF(AV73="","",VLOOKUP(AV73,'シフト記号表（勤務時間帯）'!$C$6:$K$35,9,FALSE))</f>
        <v/>
      </c>
      <c r="AW74" s="262" t="str">
        <f>IF(AW73="","",VLOOKUP(AW73,'シフト記号表（勤務時間帯）'!$C$6:$K$35,9,FALSE))</f>
        <v/>
      </c>
      <c r="AX74" s="549">
        <f>IF($BB$3="４週",SUM(S74:AT74),IF($BB$3="暦月",SUM(S74:AW74),""))</f>
        <v>0</v>
      </c>
      <c r="AY74" s="550"/>
      <c r="AZ74" s="551">
        <f>IF($BB$3="４週",AX74/4,IF($BB$3="暦月",'地密通所（100名）'!AX74/('地密通所（100名）'!$BB$8/7),""))</f>
        <v>0</v>
      </c>
      <c r="BA74" s="552"/>
      <c r="BB74" s="469"/>
      <c r="BC74" s="404"/>
      <c r="BD74" s="404"/>
      <c r="BE74" s="404"/>
      <c r="BF74" s="405"/>
    </row>
    <row r="75" spans="2:58" ht="20.25" customHeight="1" x14ac:dyDescent="0.4">
      <c r="B75" s="528"/>
      <c r="C75" s="422"/>
      <c r="D75" s="423"/>
      <c r="E75" s="424"/>
      <c r="F75" s="121">
        <f>C73</f>
        <v>0</v>
      </c>
      <c r="G75" s="446"/>
      <c r="H75" s="346"/>
      <c r="I75" s="347"/>
      <c r="J75" s="347"/>
      <c r="K75" s="348"/>
      <c r="L75" s="451"/>
      <c r="M75" s="452"/>
      <c r="N75" s="452"/>
      <c r="O75" s="453"/>
      <c r="P75" s="553" t="s">
        <v>50</v>
      </c>
      <c r="Q75" s="554"/>
      <c r="R75" s="555"/>
      <c r="S75" s="264" t="str">
        <f>IF(S73="","",VLOOKUP(S73,'シフト記号表（勤務時間帯）'!$C$6:$U$35,19,FALSE))</f>
        <v/>
      </c>
      <c r="T75" s="265" t="str">
        <f>IF(T73="","",VLOOKUP(T73,'シフト記号表（勤務時間帯）'!$C$6:$U$35,19,FALSE))</f>
        <v/>
      </c>
      <c r="U75" s="265" t="str">
        <f>IF(U73="","",VLOOKUP(U73,'シフト記号表（勤務時間帯）'!$C$6:$U$35,19,FALSE))</f>
        <v/>
      </c>
      <c r="V75" s="265" t="str">
        <f>IF(V73="","",VLOOKUP(V73,'シフト記号表（勤務時間帯）'!$C$6:$U$35,19,FALSE))</f>
        <v/>
      </c>
      <c r="W75" s="265" t="str">
        <f>IF(W73="","",VLOOKUP(W73,'シフト記号表（勤務時間帯）'!$C$6:$U$35,19,FALSE))</f>
        <v/>
      </c>
      <c r="X75" s="265" t="str">
        <f>IF(X73="","",VLOOKUP(X73,'シフト記号表（勤務時間帯）'!$C$6:$U$35,19,FALSE))</f>
        <v/>
      </c>
      <c r="Y75" s="266" t="str">
        <f>IF(Y73="","",VLOOKUP(Y73,'シフト記号表（勤務時間帯）'!$C$6:$U$35,19,FALSE))</f>
        <v/>
      </c>
      <c r="Z75" s="264" t="str">
        <f>IF(Z73="","",VLOOKUP(Z73,'シフト記号表（勤務時間帯）'!$C$6:$U$35,19,FALSE))</f>
        <v/>
      </c>
      <c r="AA75" s="265" t="str">
        <f>IF(AA73="","",VLOOKUP(AA73,'シフト記号表（勤務時間帯）'!$C$6:$U$35,19,FALSE))</f>
        <v/>
      </c>
      <c r="AB75" s="265" t="str">
        <f>IF(AB73="","",VLOOKUP(AB73,'シフト記号表（勤務時間帯）'!$C$6:$U$35,19,FALSE))</f>
        <v/>
      </c>
      <c r="AC75" s="265" t="str">
        <f>IF(AC73="","",VLOOKUP(AC73,'シフト記号表（勤務時間帯）'!$C$6:$U$35,19,FALSE))</f>
        <v/>
      </c>
      <c r="AD75" s="265" t="str">
        <f>IF(AD73="","",VLOOKUP(AD73,'シフト記号表（勤務時間帯）'!$C$6:$U$35,19,FALSE))</f>
        <v/>
      </c>
      <c r="AE75" s="265" t="str">
        <f>IF(AE73="","",VLOOKUP(AE73,'シフト記号表（勤務時間帯）'!$C$6:$U$35,19,FALSE))</f>
        <v/>
      </c>
      <c r="AF75" s="266" t="str">
        <f>IF(AF73="","",VLOOKUP(AF73,'シフト記号表（勤務時間帯）'!$C$6:$U$35,19,FALSE))</f>
        <v/>
      </c>
      <c r="AG75" s="264" t="str">
        <f>IF(AG73="","",VLOOKUP(AG73,'シフト記号表（勤務時間帯）'!$C$6:$U$35,19,FALSE))</f>
        <v/>
      </c>
      <c r="AH75" s="265" t="str">
        <f>IF(AH73="","",VLOOKUP(AH73,'シフト記号表（勤務時間帯）'!$C$6:$U$35,19,FALSE))</f>
        <v/>
      </c>
      <c r="AI75" s="265" t="str">
        <f>IF(AI73="","",VLOOKUP(AI73,'シフト記号表（勤務時間帯）'!$C$6:$U$35,19,FALSE))</f>
        <v/>
      </c>
      <c r="AJ75" s="265" t="str">
        <f>IF(AJ73="","",VLOOKUP(AJ73,'シフト記号表（勤務時間帯）'!$C$6:$U$35,19,FALSE))</f>
        <v/>
      </c>
      <c r="AK75" s="265" t="str">
        <f>IF(AK73="","",VLOOKUP(AK73,'シフト記号表（勤務時間帯）'!$C$6:$U$35,19,FALSE))</f>
        <v/>
      </c>
      <c r="AL75" s="265" t="str">
        <f>IF(AL73="","",VLOOKUP(AL73,'シフト記号表（勤務時間帯）'!$C$6:$U$35,19,FALSE))</f>
        <v/>
      </c>
      <c r="AM75" s="266" t="str">
        <f>IF(AM73="","",VLOOKUP(AM73,'シフト記号表（勤務時間帯）'!$C$6:$U$35,19,FALSE))</f>
        <v/>
      </c>
      <c r="AN75" s="264" t="str">
        <f>IF(AN73="","",VLOOKUP(AN73,'シフト記号表（勤務時間帯）'!$C$6:$U$35,19,FALSE))</f>
        <v/>
      </c>
      <c r="AO75" s="265" t="str">
        <f>IF(AO73="","",VLOOKUP(AO73,'シフト記号表（勤務時間帯）'!$C$6:$U$35,19,FALSE))</f>
        <v/>
      </c>
      <c r="AP75" s="265" t="str">
        <f>IF(AP73="","",VLOOKUP(AP73,'シフト記号表（勤務時間帯）'!$C$6:$U$35,19,FALSE))</f>
        <v/>
      </c>
      <c r="AQ75" s="265" t="str">
        <f>IF(AQ73="","",VLOOKUP(AQ73,'シフト記号表（勤務時間帯）'!$C$6:$U$35,19,FALSE))</f>
        <v/>
      </c>
      <c r="AR75" s="265" t="str">
        <f>IF(AR73="","",VLOOKUP(AR73,'シフト記号表（勤務時間帯）'!$C$6:$U$35,19,FALSE))</f>
        <v/>
      </c>
      <c r="AS75" s="265" t="str">
        <f>IF(AS73="","",VLOOKUP(AS73,'シフト記号表（勤務時間帯）'!$C$6:$U$35,19,FALSE))</f>
        <v/>
      </c>
      <c r="AT75" s="266" t="str">
        <f>IF(AT73="","",VLOOKUP(AT73,'シフト記号表（勤務時間帯）'!$C$6:$U$35,19,FALSE))</f>
        <v/>
      </c>
      <c r="AU75" s="264" t="str">
        <f>IF(AU73="","",VLOOKUP(AU73,'シフト記号表（勤務時間帯）'!$C$6:$U$35,19,FALSE))</f>
        <v/>
      </c>
      <c r="AV75" s="265" t="str">
        <f>IF(AV73="","",VLOOKUP(AV73,'シフト記号表（勤務時間帯）'!$C$6:$U$35,19,FALSE))</f>
        <v/>
      </c>
      <c r="AW75" s="265" t="str">
        <f>IF(AW73="","",VLOOKUP(AW73,'シフト記号表（勤務時間帯）'!$C$6:$U$35,19,FALSE))</f>
        <v/>
      </c>
      <c r="AX75" s="530">
        <f>IF($BB$3="４週",SUM(S75:AT75),IF($BB$3="暦月",SUM(S75:AW75),""))</f>
        <v>0</v>
      </c>
      <c r="AY75" s="531"/>
      <c r="AZ75" s="542">
        <f>IF($BB$3="４週",AX75/4,IF($BB$3="暦月",'地密通所（100名）'!AX75/('地密通所（100名）'!$BB$8/7),""))</f>
        <v>0</v>
      </c>
      <c r="BA75" s="543"/>
      <c r="BB75" s="470"/>
      <c r="BC75" s="452"/>
      <c r="BD75" s="452"/>
      <c r="BE75" s="452"/>
      <c r="BF75" s="453"/>
    </row>
    <row r="76" spans="2:58" ht="20.25" customHeight="1" x14ac:dyDescent="0.4">
      <c r="B76" s="528">
        <f>B73+1</f>
        <v>19</v>
      </c>
      <c r="C76" s="416"/>
      <c r="D76" s="417"/>
      <c r="E76" s="418"/>
      <c r="F76" s="118"/>
      <c r="G76" s="445"/>
      <c r="H76" s="447"/>
      <c r="I76" s="347"/>
      <c r="J76" s="347"/>
      <c r="K76" s="348"/>
      <c r="L76" s="448"/>
      <c r="M76" s="449"/>
      <c r="N76" s="449"/>
      <c r="O76" s="450"/>
      <c r="P76" s="536" t="s">
        <v>49</v>
      </c>
      <c r="Q76" s="537"/>
      <c r="R76" s="538"/>
      <c r="S76" s="274"/>
      <c r="T76" s="273"/>
      <c r="U76" s="273"/>
      <c r="V76" s="273"/>
      <c r="W76" s="273"/>
      <c r="X76" s="273"/>
      <c r="Y76" s="275"/>
      <c r="Z76" s="274"/>
      <c r="AA76" s="273"/>
      <c r="AB76" s="273"/>
      <c r="AC76" s="273"/>
      <c r="AD76" s="273"/>
      <c r="AE76" s="273"/>
      <c r="AF76" s="275"/>
      <c r="AG76" s="274"/>
      <c r="AH76" s="273"/>
      <c r="AI76" s="273"/>
      <c r="AJ76" s="273"/>
      <c r="AK76" s="273"/>
      <c r="AL76" s="273"/>
      <c r="AM76" s="275"/>
      <c r="AN76" s="274"/>
      <c r="AO76" s="273"/>
      <c r="AP76" s="273"/>
      <c r="AQ76" s="273"/>
      <c r="AR76" s="273"/>
      <c r="AS76" s="273"/>
      <c r="AT76" s="275"/>
      <c r="AU76" s="274"/>
      <c r="AV76" s="273"/>
      <c r="AW76" s="273"/>
      <c r="AX76" s="638"/>
      <c r="AY76" s="639"/>
      <c r="AZ76" s="640"/>
      <c r="BA76" s="641"/>
      <c r="BB76" s="468"/>
      <c r="BC76" s="449"/>
      <c r="BD76" s="449"/>
      <c r="BE76" s="449"/>
      <c r="BF76" s="450"/>
    </row>
    <row r="77" spans="2:58" ht="20.25" customHeight="1" x14ac:dyDescent="0.4">
      <c r="B77" s="528"/>
      <c r="C77" s="419"/>
      <c r="D77" s="420"/>
      <c r="E77" s="421"/>
      <c r="F77" s="92"/>
      <c r="G77" s="342"/>
      <c r="H77" s="346"/>
      <c r="I77" s="347"/>
      <c r="J77" s="347"/>
      <c r="K77" s="348"/>
      <c r="L77" s="403"/>
      <c r="M77" s="404"/>
      <c r="N77" s="404"/>
      <c r="O77" s="405"/>
      <c r="P77" s="546" t="s">
        <v>15</v>
      </c>
      <c r="Q77" s="547"/>
      <c r="R77" s="548"/>
      <c r="S77" s="261" t="str">
        <f>IF(S76="","",VLOOKUP(S76,'シフト記号表（勤務時間帯）'!$C$6:$K$35,9,FALSE))</f>
        <v/>
      </c>
      <c r="T77" s="262" t="str">
        <f>IF(T76="","",VLOOKUP(T76,'シフト記号表（勤務時間帯）'!$C$6:$K$35,9,FALSE))</f>
        <v/>
      </c>
      <c r="U77" s="262" t="str">
        <f>IF(U76="","",VLOOKUP(U76,'シフト記号表（勤務時間帯）'!$C$6:$K$35,9,FALSE))</f>
        <v/>
      </c>
      <c r="V77" s="262" t="str">
        <f>IF(V76="","",VLOOKUP(V76,'シフト記号表（勤務時間帯）'!$C$6:$K$35,9,FALSE))</f>
        <v/>
      </c>
      <c r="W77" s="262" t="str">
        <f>IF(W76="","",VLOOKUP(W76,'シフト記号表（勤務時間帯）'!$C$6:$K$35,9,FALSE))</f>
        <v/>
      </c>
      <c r="X77" s="262" t="str">
        <f>IF(X76="","",VLOOKUP(X76,'シフト記号表（勤務時間帯）'!$C$6:$K$35,9,FALSE))</f>
        <v/>
      </c>
      <c r="Y77" s="263" t="str">
        <f>IF(Y76="","",VLOOKUP(Y76,'シフト記号表（勤務時間帯）'!$C$6:$K$35,9,FALSE))</f>
        <v/>
      </c>
      <c r="Z77" s="261" t="str">
        <f>IF(Z76="","",VLOOKUP(Z76,'シフト記号表（勤務時間帯）'!$C$6:$K$35,9,FALSE))</f>
        <v/>
      </c>
      <c r="AA77" s="262" t="str">
        <f>IF(AA76="","",VLOOKUP(AA76,'シフト記号表（勤務時間帯）'!$C$6:$K$35,9,FALSE))</f>
        <v/>
      </c>
      <c r="AB77" s="262" t="str">
        <f>IF(AB76="","",VLOOKUP(AB76,'シフト記号表（勤務時間帯）'!$C$6:$K$35,9,FALSE))</f>
        <v/>
      </c>
      <c r="AC77" s="262" t="str">
        <f>IF(AC76="","",VLOOKUP(AC76,'シフト記号表（勤務時間帯）'!$C$6:$K$35,9,FALSE))</f>
        <v/>
      </c>
      <c r="AD77" s="262" t="str">
        <f>IF(AD76="","",VLOOKUP(AD76,'シフト記号表（勤務時間帯）'!$C$6:$K$35,9,FALSE))</f>
        <v/>
      </c>
      <c r="AE77" s="262" t="str">
        <f>IF(AE76="","",VLOOKUP(AE76,'シフト記号表（勤務時間帯）'!$C$6:$K$35,9,FALSE))</f>
        <v/>
      </c>
      <c r="AF77" s="263" t="str">
        <f>IF(AF76="","",VLOOKUP(AF76,'シフト記号表（勤務時間帯）'!$C$6:$K$35,9,FALSE))</f>
        <v/>
      </c>
      <c r="AG77" s="261" t="str">
        <f>IF(AG76="","",VLOOKUP(AG76,'シフト記号表（勤務時間帯）'!$C$6:$K$35,9,FALSE))</f>
        <v/>
      </c>
      <c r="AH77" s="262" t="str">
        <f>IF(AH76="","",VLOOKUP(AH76,'シフト記号表（勤務時間帯）'!$C$6:$K$35,9,FALSE))</f>
        <v/>
      </c>
      <c r="AI77" s="262" t="str">
        <f>IF(AI76="","",VLOOKUP(AI76,'シフト記号表（勤務時間帯）'!$C$6:$K$35,9,FALSE))</f>
        <v/>
      </c>
      <c r="AJ77" s="262" t="str">
        <f>IF(AJ76="","",VLOOKUP(AJ76,'シフト記号表（勤務時間帯）'!$C$6:$K$35,9,FALSE))</f>
        <v/>
      </c>
      <c r="AK77" s="262" t="str">
        <f>IF(AK76="","",VLOOKUP(AK76,'シフト記号表（勤務時間帯）'!$C$6:$K$35,9,FALSE))</f>
        <v/>
      </c>
      <c r="AL77" s="262" t="str">
        <f>IF(AL76="","",VLOOKUP(AL76,'シフト記号表（勤務時間帯）'!$C$6:$K$35,9,FALSE))</f>
        <v/>
      </c>
      <c r="AM77" s="263" t="str">
        <f>IF(AM76="","",VLOOKUP(AM76,'シフト記号表（勤務時間帯）'!$C$6:$K$35,9,FALSE))</f>
        <v/>
      </c>
      <c r="AN77" s="261" t="str">
        <f>IF(AN76="","",VLOOKUP(AN76,'シフト記号表（勤務時間帯）'!$C$6:$K$35,9,FALSE))</f>
        <v/>
      </c>
      <c r="AO77" s="262" t="str">
        <f>IF(AO76="","",VLOOKUP(AO76,'シフト記号表（勤務時間帯）'!$C$6:$K$35,9,FALSE))</f>
        <v/>
      </c>
      <c r="AP77" s="262" t="str">
        <f>IF(AP76="","",VLOOKUP(AP76,'シフト記号表（勤務時間帯）'!$C$6:$K$35,9,FALSE))</f>
        <v/>
      </c>
      <c r="AQ77" s="262" t="str">
        <f>IF(AQ76="","",VLOOKUP(AQ76,'シフト記号表（勤務時間帯）'!$C$6:$K$35,9,FALSE))</f>
        <v/>
      </c>
      <c r="AR77" s="262" t="str">
        <f>IF(AR76="","",VLOOKUP(AR76,'シフト記号表（勤務時間帯）'!$C$6:$K$35,9,FALSE))</f>
        <v/>
      </c>
      <c r="AS77" s="262" t="str">
        <f>IF(AS76="","",VLOOKUP(AS76,'シフト記号表（勤務時間帯）'!$C$6:$K$35,9,FALSE))</f>
        <v/>
      </c>
      <c r="AT77" s="263" t="str">
        <f>IF(AT76="","",VLOOKUP(AT76,'シフト記号表（勤務時間帯）'!$C$6:$K$35,9,FALSE))</f>
        <v/>
      </c>
      <c r="AU77" s="261" t="str">
        <f>IF(AU76="","",VLOOKUP(AU76,'シフト記号表（勤務時間帯）'!$C$6:$K$35,9,FALSE))</f>
        <v/>
      </c>
      <c r="AV77" s="262" t="str">
        <f>IF(AV76="","",VLOOKUP(AV76,'シフト記号表（勤務時間帯）'!$C$6:$K$35,9,FALSE))</f>
        <v/>
      </c>
      <c r="AW77" s="262" t="str">
        <f>IF(AW76="","",VLOOKUP(AW76,'シフト記号表（勤務時間帯）'!$C$6:$K$35,9,FALSE))</f>
        <v/>
      </c>
      <c r="AX77" s="549">
        <f>IF($BB$3="４週",SUM(S77:AT77),IF($BB$3="暦月",SUM(S77:AW77),""))</f>
        <v>0</v>
      </c>
      <c r="AY77" s="550"/>
      <c r="AZ77" s="551">
        <f>IF($BB$3="４週",AX77/4,IF($BB$3="暦月",'地密通所（100名）'!AX77/('地密通所（100名）'!$BB$8/7),""))</f>
        <v>0</v>
      </c>
      <c r="BA77" s="552"/>
      <c r="BB77" s="469"/>
      <c r="BC77" s="404"/>
      <c r="BD77" s="404"/>
      <c r="BE77" s="404"/>
      <c r="BF77" s="405"/>
    </row>
    <row r="78" spans="2:58" ht="20.25" customHeight="1" x14ac:dyDescent="0.4">
      <c r="B78" s="528"/>
      <c r="C78" s="422"/>
      <c r="D78" s="423"/>
      <c r="E78" s="424"/>
      <c r="F78" s="121">
        <f>C76</f>
        <v>0</v>
      </c>
      <c r="G78" s="446"/>
      <c r="H78" s="346"/>
      <c r="I78" s="347"/>
      <c r="J78" s="347"/>
      <c r="K78" s="348"/>
      <c r="L78" s="451"/>
      <c r="M78" s="452"/>
      <c r="N78" s="452"/>
      <c r="O78" s="453"/>
      <c r="P78" s="553" t="s">
        <v>50</v>
      </c>
      <c r="Q78" s="554"/>
      <c r="R78" s="555"/>
      <c r="S78" s="264" t="str">
        <f>IF(S76="","",VLOOKUP(S76,'シフト記号表（勤務時間帯）'!$C$6:$U$35,19,FALSE))</f>
        <v/>
      </c>
      <c r="T78" s="265" t="str">
        <f>IF(T76="","",VLOOKUP(T76,'シフト記号表（勤務時間帯）'!$C$6:$U$35,19,FALSE))</f>
        <v/>
      </c>
      <c r="U78" s="265" t="str">
        <f>IF(U76="","",VLOOKUP(U76,'シフト記号表（勤務時間帯）'!$C$6:$U$35,19,FALSE))</f>
        <v/>
      </c>
      <c r="V78" s="265" t="str">
        <f>IF(V76="","",VLOOKUP(V76,'シフト記号表（勤務時間帯）'!$C$6:$U$35,19,FALSE))</f>
        <v/>
      </c>
      <c r="W78" s="265" t="str">
        <f>IF(W76="","",VLOOKUP(W76,'シフト記号表（勤務時間帯）'!$C$6:$U$35,19,FALSE))</f>
        <v/>
      </c>
      <c r="X78" s="265" t="str">
        <f>IF(X76="","",VLOOKUP(X76,'シフト記号表（勤務時間帯）'!$C$6:$U$35,19,FALSE))</f>
        <v/>
      </c>
      <c r="Y78" s="266" t="str">
        <f>IF(Y76="","",VLOOKUP(Y76,'シフト記号表（勤務時間帯）'!$C$6:$U$35,19,FALSE))</f>
        <v/>
      </c>
      <c r="Z78" s="264" t="str">
        <f>IF(Z76="","",VLOOKUP(Z76,'シフト記号表（勤務時間帯）'!$C$6:$U$35,19,FALSE))</f>
        <v/>
      </c>
      <c r="AA78" s="265" t="str">
        <f>IF(AA76="","",VLOOKUP(AA76,'シフト記号表（勤務時間帯）'!$C$6:$U$35,19,FALSE))</f>
        <v/>
      </c>
      <c r="AB78" s="265" t="str">
        <f>IF(AB76="","",VLOOKUP(AB76,'シフト記号表（勤務時間帯）'!$C$6:$U$35,19,FALSE))</f>
        <v/>
      </c>
      <c r="AC78" s="265" t="str">
        <f>IF(AC76="","",VLOOKUP(AC76,'シフト記号表（勤務時間帯）'!$C$6:$U$35,19,FALSE))</f>
        <v/>
      </c>
      <c r="AD78" s="265" t="str">
        <f>IF(AD76="","",VLOOKUP(AD76,'シフト記号表（勤務時間帯）'!$C$6:$U$35,19,FALSE))</f>
        <v/>
      </c>
      <c r="AE78" s="265" t="str">
        <f>IF(AE76="","",VLOOKUP(AE76,'シフト記号表（勤務時間帯）'!$C$6:$U$35,19,FALSE))</f>
        <v/>
      </c>
      <c r="AF78" s="266" t="str">
        <f>IF(AF76="","",VLOOKUP(AF76,'シフト記号表（勤務時間帯）'!$C$6:$U$35,19,FALSE))</f>
        <v/>
      </c>
      <c r="AG78" s="264" t="str">
        <f>IF(AG76="","",VLOOKUP(AG76,'シフト記号表（勤務時間帯）'!$C$6:$U$35,19,FALSE))</f>
        <v/>
      </c>
      <c r="AH78" s="265" t="str">
        <f>IF(AH76="","",VLOOKUP(AH76,'シフト記号表（勤務時間帯）'!$C$6:$U$35,19,FALSE))</f>
        <v/>
      </c>
      <c r="AI78" s="265" t="str">
        <f>IF(AI76="","",VLOOKUP(AI76,'シフト記号表（勤務時間帯）'!$C$6:$U$35,19,FALSE))</f>
        <v/>
      </c>
      <c r="AJ78" s="265" t="str">
        <f>IF(AJ76="","",VLOOKUP(AJ76,'シフト記号表（勤務時間帯）'!$C$6:$U$35,19,FALSE))</f>
        <v/>
      </c>
      <c r="AK78" s="265" t="str">
        <f>IF(AK76="","",VLOOKUP(AK76,'シフト記号表（勤務時間帯）'!$C$6:$U$35,19,FALSE))</f>
        <v/>
      </c>
      <c r="AL78" s="265" t="str">
        <f>IF(AL76="","",VLOOKUP(AL76,'シフト記号表（勤務時間帯）'!$C$6:$U$35,19,FALSE))</f>
        <v/>
      </c>
      <c r="AM78" s="266" t="str">
        <f>IF(AM76="","",VLOOKUP(AM76,'シフト記号表（勤務時間帯）'!$C$6:$U$35,19,FALSE))</f>
        <v/>
      </c>
      <c r="AN78" s="264" t="str">
        <f>IF(AN76="","",VLOOKUP(AN76,'シフト記号表（勤務時間帯）'!$C$6:$U$35,19,FALSE))</f>
        <v/>
      </c>
      <c r="AO78" s="265" t="str">
        <f>IF(AO76="","",VLOOKUP(AO76,'シフト記号表（勤務時間帯）'!$C$6:$U$35,19,FALSE))</f>
        <v/>
      </c>
      <c r="AP78" s="265" t="str">
        <f>IF(AP76="","",VLOOKUP(AP76,'シフト記号表（勤務時間帯）'!$C$6:$U$35,19,FALSE))</f>
        <v/>
      </c>
      <c r="AQ78" s="265" t="str">
        <f>IF(AQ76="","",VLOOKUP(AQ76,'シフト記号表（勤務時間帯）'!$C$6:$U$35,19,FALSE))</f>
        <v/>
      </c>
      <c r="AR78" s="265" t="str">
        <f>IF(AR76="","",VLOOKUP(AR76,'シフト記号表（勤務時間帯）'!$C$6:$U$35,19,FALSE))</f>
        <v/>
      </c>
      <c r="AS78" s="265" t="str">
        <f>IF(AS76="","",VLOOKUP(AS76,'シフト記号表（勤務時間帯）'!$C$6:$U$35,19,FALSE))</f>
        <v/>
      </c>
      <c r="AT78" s="266" t="str">
        <f>IF(AT76="","",VLOOKUP(AT76,'シフト記号表（勤務時間帯）'!$C$6:$U$35,19,FALSE))</f>
        <v/>
      </c>
      <c r="AU78" s="264" t="str">
        <f>IF(AU76="","",VLOOKUP(AU76,'シフト記号表（勤務時間帯）'!$C$6:$U$35,19,FALSE))</f>
        <v/>
      </c>
      <c r="AV78" s="265" t="str">
        <f>IF(AV76="","",VLOOKUP(AV76,'シフト記号表（勤務時間帯）'!$C$6:$U$35,19,FALSE))</f>
        <v/>
      </c>
      <c r="AW78" s="265" t="str">
        <f>IF(AW76="","",VLOOKUP(AW76,'シフト記号表（勤務時間帯）'!$C$6:$U$35,19,FALSE))</f>
        <v/>
      </c>
      <c r="AX78" s="530">
        <f>IF($BB$3="４週",SUM(S78:AT78),IF($BB$3="暦月",SUM(S78:AW78),""))</f>
        <v>0</v>
      </c>
      <c r="AY78" s="531"/>
      <c r="AZ78" s="542">
        <f>IF($BB$3="４週",AX78/4,IF($BB$3="暦月",'地密通所（100名）'!AX78/('地密通所（100名）'!$BB$8/7),""))</f>
        <v>0</v>
      </c>
      <c r="BA78" s="543"/>
      <c r="BB78" s="470"/>
      <c r="BC78" s="452"/>
      <c r="BD78" s="452"/>
      <c r="BE78" s="452"/>
      <c r="BF78" s="453"/>
    </row>
    <row r="79" spans="2:58" ht="20.25" customHeight="1" x14ac:dyDescent="0.4">
      <c r="B79" s="528">
        <f>B76+1</f>
        <v>20</v>
      </c>
      <c r="C79" s="416"/>
      <c r="D79" s="417"/>
      <c r="E79" s="418"/>
      <c r="F79" s="118"/>
      <c r="G79" s="445"/>
      <c r="H79" s="447"/>
      <c r="I79" s="347"/>
      <c r="J79" s="347"/>
      <c r="K79" s="348"/>
      <c r="L79" s="448"/>
      <c r="M79" s="449"/>
      <c r="N79" s="449"/>
      <c r="O79" s="450"/>
      <c r="P79" s="536" t="s">
        <v>49</v>
      </c>
      <c r="Q79" s="537"/>
      <c r="R79" s="538"/>
      <c r="S79" s="274"/>
      <c r="T79" s="273"/>
      <c r="U79" s="273"/>
      <c r="V79" s="273"/>
      <c r="W79" s="273"/>
      <c r="X79" s="273"/>
      <c r="Y79" s="275"/>
      <c r="Z79" s="274"/>
      <c r="AA79" s="273"/>
      <c r="AB79" s="273"/>
      <c r="AC79" s="273"/>
      <c r="AD79" s="273"/>
      <c r="AE79" s="273"/>
      <c r="AF79" s="275"/>
      <c r="AG79" s="274"/>
      <c r="AH79" s="273"/>
      <c r="AI79" s="273"/>
      <c r="AJ79" s="273"/>
      <c r="AK79" s="273"/>
      <c r="AL79" s="273"/>
      <c r="AM79" s="275"/>
      <c r="AN79" s="274"/>
      <c r="AO79" s="273"/>
      <c r="AP79" s="273"/>
      <c r="AQ79" s="273"/>
      <c r="AR79" s="273"/>
      <c r="AS79" s="273"/>
      <c r="AT79" s="275"/>
      <c r="AU79" s="274"/>
      <c r="AV79" s="273"/>
      <c r="AW79" s="273"/>
      <c r="AX79" s="638"/>
      <c r="AY79" s="639"/>
      <c r="AZ79" s="640"/>
      <c r="BA79" s="641"/>
      <c r="BB79" s="468"/>
      <c r="BC79" s="449"/>
      <c r="BD79" s="449"/>
      <c r="BE79" s="449"/>
      <c r="BF79" s="450"/>
    </row>
    <row r="80" spans="2:58" ht="20.25" customHeight="1" x14ac:dyDescent="0.4">
      <c r="B80" s="528"/>
      <c r="C80" s="419"/>
      <c r="D80" s="420"/>
      <c r="E80" s="421"/>
      <c r="F80" s="92"/>
      <c r="G80" s="342"/>
      <c r="H80" s="346"/>
      <c r="I80" s="347"/>
      <c r="J80" s="347"/>
      <c r="K80" s="348"/>
      <c r="L80" s="403"/>
      <c r="M80" s="404"/>
      <c r="N80" s="404"/>
      <c r="O80" s="405"/>
      <c r="P80" s="546" t="s">
        <v>15</v>
      </c>
      <c r="Q80" s="547"/>
      <c r="R80" s="548"/>
      <c r="S80" s="261" t="str">
        <f>IF(S79="","",VLOOKUP(S79,'シフト記号表（勤務時間帯）'!$C$6:$K$35,9,FALSE))</f>
        <v/>
      </c>
      <c r="T80" s="262" t="str">
        <f>IF(T79="","",VLOOKUP(T79,'シフト記号表（勤務時間帯）'!$C$6:$K$35,9,FALSE))</f>
        <v/>
      </c>
      <c r="U80" s="262" t="str">
        <f>IF(U79="","",VLOOKUP(U79,'シフト記号表（勤務時間帯）'!$C$6:$K$35,9,FALSE))</f>
        <v/>
      </c>
      <c r="V80" s="262" t="str">
        <f>IF(V79="","",VLOOKUP(V79,'シフト記号表（勤務時間帯）'!$C$6:$K$35,9,FALSE))</f>
        <v/>
      </c>
      <c r="W80" s="262" t="str">
        <f>IF(W79="","",VLOOKUP(W79,'シフト記号表（勤務時間帯）'!$C$6:$K$35,9,FALSE))</f>
        <v/>
      </c>
      <c r="X80" s="262" t="str">
        <f>IF(X79="","",VLOOKUP(X79,'シフト記号表（勤務時間帯）'!$C$6:$K$35,9,FALSE))</f>
        <v/>
      </c>
      <c r="Y80" s="263" t="str">
        <f>IF(Y79="","",VLOOKUP(Y79,'シフト記号表（勤務時間帯）'!$C$6:$K$35,9,FALSE))</f>
        <v/>
      </c>
      <c r="Z80" s="261" t="str">
        <f>IF(Z79="","",VLOOKUP(Z79,'シフト記号表（勤務時間帯）'!$C$6:$K$35,9,FALSE))</f>
        <v/>
      </c>
      <c r="AA80" s="262" t="str">
        <f>IF(AA79="","",VLOOKUP(AA79,'シフト記号表（勤務時間帯）'!$C$6:$K$35,9,FALSE))</f>
        <v/>
      </c>
      <c r="AB80" s="262" t="str">
        <f>IF(AB79="","",VLOOKUP(AB79,'シフト記号表（勤務時間帯）'!$C$6:$K$35,9,FALSE))</f>
        <v/>
      </c>
      <c r="AC80" s="262" t="str">
        <f>IF(AC79="","",VLOOKUP(AC79,'シフト記号表（勤務時間帯）'!$C$6:$K$35,9,FALSE))</f>
        <v/>
      </c>
      <c r="AD80" s="262" t="str">
        <f>IF(AD79="","",VLOOKUP(AD79,'シフト記号表（勤務時間帯）'!$C$6:$K$35,9,FALSE))</f>
        <v/>
      </c>
      <c r="AE80" s="262" t="str">
        <f>IF(AE79="","",VLOOKUP(AE79,'シフト記号表（勤務時間帯）'!$C$6:$K$35,9,FALSE))</f>
        <v/>
      </c>
      <c r="AF80" s="263" t="str">
        <f>IF(AF79="","",VLOOKUP(AF79,'シフト記号表（勤務時間帯）'!$C$6:$K$35,9,FALSE))</f>
        <v/>
      </c>
      <c r="AG80" s="261" t="str">
        <f>IF(AG79="","",VLOOKUP(AG79,'シフト記号表（勤務時間帯）'!$C$6:$K$35,9,FALSE))</f>
        <v/>
      </c>
      <c r="AH80" s="262" t="str">
        <f>IF(AH79="","",VLOOKUP(AH79,'シフト記号表（勤務時間帯）'!$C$6:$K$35,9,FALSE))</f>
        <v/>
      </c>
      <c r="AI80" s="262" t="str">
        <f>IF(AI79="","",VLOOKUP(AI79,'シフト記号表（勤務時間帯）'!$C$6:$K$35,9,FALSE))</f>
        <v/>
      </c>
      <c r="AJ80" s="262" t="str">
        <f>IF(AJ79="","",VLOOKUP(AJ79,'シフト記号表（勤務時間帯）'!$C$6:$K$35,9,FALSE))</f>
        <v/>
      </c>
      <c r="AK80" s="262" t="str">
        <f>IF(AK79="","",VLOOKUP(AK79,'シフト記号表（勤務時間帯）'!$C$6:$K$35,9,FALSE))</f>
        <v/>
      </c>
      <c r="AL80" s="262" t="str">
        <f>IF(AL79="","",VLOOKUP(AL79,'シフト記号表（勤務時間帯）'!$C$6:$K$35,9,FALSE))</f>
        <v/>
      </c>
      <c r="AM80" s="263" t="str">
        <f>IF(AM79="","",VLOOKUP(AM79,'シフト記号表（勤務時間帯）'!$C$6:$K$35,9,FALSE))</f>
        <v/>
      </c>
      <c r="AN80" s="261" t="str">
        <f>IF(AN79="","",VLOOKUP(AN79,'シフト記号表（勤務時間帯）'!$C$6:$K$35,9,FALSE))</f>
        <v/>
      </c>
      <c r="AO80" s="262" t="str">
        <f>IF(AO79="","",VLOOKUP(AO79,'シフト記号表（勤務時間帯）'!$C$6:$K$35,9,FALSE))</f>
        <v/>
      </c>
      <c r="AP80" s="262" t="str">
        <f>IF(AP79="","",VLOOKUP(AP79,'シフト記号表（勤務時間帯）'!$C$6:$K$35,9,FALSE))</f>
        <v/>
      </c>
      <c r="AQ80" s="262" t="str">
        <f>IF(AQ79="","",VLOOKUP(AQ79,'シフト記号表（勤務時間帯）'!$C$6:$K$35,9,FALSE))</f>
        <v/>
      </c>
      <c r="AR80" s="262" t="str">
        <f>IF(AR79="","",VLOOKUP(AR79,'シフト記号表（勤務時間帯）'!$C$6:$K$35,9,FALSE))</f>
        <v/>
      </c>
      <c r="AS80" s="262" t="str">
        <f>IF(AS79="","",VLOOKUP(AS79,'シフト記号表（勤務時間帯）'!$C$6:$K$35,9,FALSE))</f>
        <v/>
      </c>
      <c r="AT80" s="263" t="str">
        <f>IF(AT79="","",VLOOKUP(AT79,'シフト記号表（勤務時間帯）'!$C$6:$K$35,9,FALSE))</f>
        <v/>
      </c>
      <c r="AU80" s="261" t="str">
        <f>IF(AU79="","",VLOOKUP(AU79,'シフト記号表（勤務時間帯）'!$C$6:$K$35,9,FALSE))</f>
        <v/>
      </c>
      <c r="AV80" s="262" t="str">
        <f>IF(AV79="","",VLOOKUP(AV79,'シフト記号表（勤務時間帯）'!$C$6:$K$35,9,FALSE))</f>
        <v/>
      </c>
      <c r="AW80" s="262" t="str">
        <f>IF(AW79="","",VLOOKUP(AW79,'シフト記号表（勤務時間帯）'!$C$6:$K$35,9,FALSE))</f>
        <v/>
      </c>
      <c r="AX80" s="549">
        <f>IF($BB$3="４週",SUM(S80:AT80),IF($BB$3="暦月",SUM(S80:AW80),""))</f>
        <v>0</v>
      </c>
      <c r="AY80" s="550"/>
      <c r="AZ80" s="551">
        <f>IF($BB$3="４週",AX80/4,IF($BB$3="暦月",'地密通所（100名）'!AX80/('地密通所（100名）'!$BB$8/7),""))</f>
        <v>0</v>
      </c>
      <c r="BA80" s="552"/>
      <c r="BB80" s="469"/>
      <c r="BC80" s="404"/>
      <c r="BD80" s="404"/>
      <c r="BE80" s="404"/>
      <c r="BF80" s="405"/>
    </row>
    <row r="81" spans="2:58" ht="20.25" customHeight="1" x14ac:dyDescent="0.4">
      <c r="B81" s="528"/>
      <c r="C81" s="422"/>
      <c r="D81" s="423"/>
      <c r="E81" s="424"/>
      <c r="F81" s="121">
        <f>C79</f>
        <v>0</v>
      </c>
      <c r="G81" s="446"/>
      <c r="H81" s="346"/>
      <c r="I81" s="347"/>
      <c r="J81" s="347"/>
      <c r="K81" s="348"/>
      <c r="L81" s="451"/>
      <c r="M81" s="452"/>
      <c r="N81" s="452"/>
      <c r="O81" s="453"/>
      <c r="P81" s="553" t="s">
        <v>50</v>
      </c>
      <c r="Q81" s="554"/>
      <c r="R81" s="555"/>
      <c r="S81" s="264" t="str">
        <f>IF(S79="","",VLOOKUP(S79,'シフト記号表（勤務時間帯）'!$C$6:$U$35,19,FALSE))</f>
        <v/>
      </c>
      <c r="T81" s="265" t="str">
        <f>IF(T79="","",VLOOKUP(T79,'シフト記号表（勤務時間帯）'!$C$6:$U$35,19,FALSE))</f>
        <v/>
      </c>
      <c r="U81" s="265" t="str">
        <f>IF(U79="","",VLOOKUP(U79,'シフト記号表（勤務時間帯）'!$C$6:$U$35,19,FALSE))</f>
        <v/>
      </c>
      <c r="V81" s="265" t="str">
        <f>IF(V79="","",VLOOKUP(V79,'シフト記号表（勤務時間帯）'!$C$6:$U$35,19,FALSE))</f>
        <v/>
      </c>
      <c r="W81" s="265" t="str">
        <f>IF(W79="","",VLOOKUP(W79,'シフト記号表（勤務時間帯）'!$C$6:$U$35,19,FALSE))</f>
        <v/>
      </c>
      <c r="X81" s="265" t="str">
        <f>IF(X79="","",VLOOKUP(X79,'シフト記号表（勤務時間帯）'!$C$6:$U$35,19,FALSE))</f>
        <v/>
      </c>
      <c r="Y81" s="266" t="str">
        <f>IF(Y79="","",VLOOKUP(Y79,'シフト記号表（勤務時間帯）'!$C$6:$U$35,19,FALSE))</f>
        <v/>
      </c>
      <c r="Z81" s="264" t="str">
        <f>IF(Z79="","",VLOOKUP(Z79,'シフト記号表（勤務時間帯）'!$C$6:$U$35,19,FALSE))</f>
        <v/>
      </c>
      <c r="AA81" s="265" t="str">
        <f>IF(AA79="","",VLOOKUP(AA79,'シフト記号表（勤務時間帯）'!$C$6:$U$35,19,FALSE))</f>
        <v/>
      </c>
      <c r="AB81" s="265" t="str">
        <f>IF(AB79="","",VLOOKUP(AB79,'シフト記号表（勤務時間帯）'!$C$6:$U$35,19,FALSE))</f>
        <v/>
      </c>
      <c r="AC81" s="265" t="str">
        <f>IF(AC79="","",VLOOKUP(AC79,'シフト記号表（勤務時間帯）'!$C$6:$U$35,19,FALSE))</f>
        <v/>
      </c>
      <c r="AD81" s="265" t="str">
        <f>IF(AD79="","",VLOOKUP(AD79,'シフト記号表（勤務時間帯）'!$C$6:$U$35,19,FALSE))</f>
        <v/>
      </c>
      <c r="AE81" s="265" t="str">
        <f>IF(AE79="","",VLOOKUP(AE79,'シフト記号表（勤務時間帯）'!$C$6:$U$35,19,FALSE))</f>
        <v/>
      </c>
      <c r="AF81" s="266" t="str">
        <f>IF(AF79="","",VLOOKUP(AF79,'シフト記号表（勤務時間帯）'!$C$6:$U$35,19,FALSE))</f>
        <v/>
      </c>
      <c r="AG81" s="264" t="str">
        <f>IF(AG79="","",VLOOKUP(AG79,'シフト記号表（勤務時間帯）'!$C$6:$U$35,19,FALSE))</f>
        <v/>
      </c>
      <c r="AH81" s="265" t="str">
        <f>IF(AH79="","",VLOOKUP(AH79,'シフト記号表（勤務時間帯）'!$C$6:$U$35,19,FALSE))</f>
        <v/>
      </c>
      <c r="AI81" s="265" t="str">
        <f>IF(AI79="","",VLOOKUP(AI79,'シフト記号表（勤務時間帯）'!$C$6:$U$35,19,FALSE))</f>
        <v/>
      </c>
      <c r="AJ81" s="265" t="str">
        <f>IF(AJ79="","",VLOOKUP(AJ79,'シフト記号表（勤務時間帯）'!$C$6:$U$35,19,FALSE))</f>
        <v/>
      </c>
      <c r="AK81" s="265" t="str">
        <f>IF(AK79="","",VLOOKUP(AK79,'シフト記号表（勤務時間帯）'!$C$6:$U$35,19,FALSE))</f>
        <v/>
      </c>
      <c r="AL81" s="265" t="str">
        <f>IF(AL79="","",VLOOKUP(AL79,'シフト記号表（勤務時間帯）'!$C$6:$U$35,19,FALSE))</f>
        <v/>
      </c>
      <c r="AM81" s="266" t="str">
        <f>IF(AM79="","",VLOOKUP(AM79,'シフト記号表（勤務時間帯）'!$C$6:$U$35,19,FALSE))</f>
        <v/>
      </c>
      <c r="AN81" s="264" t="str">
        <f>IF(AN79="","",VLOOKUP(AN79,'シフト記号表（勤務時間帯）'!$C$6:$U$35,19,FALSE))</f>
        <v/>
      </c>
      <c r="AO81" s="265" t="str">
        <f>IF(AO79="","",VLOOKUP(AO79,'シフト記号表（勤務時間帯）'!$C$6:$U$35,19,FALSE))</f>
        <v/>
      </c>
      <c r="AP81" s="265" t="str">
        <f>IF(AP79="","",VLOOKUP(AP79,'シフト記号表（勤務時間帯）'!$C$6:$U$35,19,FALSE))</f>
        <v/>
      </c>
      <c r="AQ81" s="265" t="str">
        <f>IF(AQ79="","",VLOOKUP(AQ79,'シフト記号表（勤務時間帯）'!$C$6:$U$35,19,FALSE))</f>
        <v/>
      </c>
      <c r="AR81" s="265" t="str">
        <f>IF(AR79="","",VLOOKUP(AR79,'シフト記号表（勤務時間帯）'!$C$6:$U$35,19,FALSE))</f>
        <v/>
      </c>
      <c r="AS81" s="265" t="str">
        <f>IF(AS79="","",VLOOKUP(AS79,'シフト記号表（勤務時間帯）'!$C$6:$U$35,19,FALSE))</f>
        <v/>
      </c>
      <c r="AT81" s="266" t="str">
        <f>IF(AT79="","",VLOOKUP(AT79,'シフト記号表（勤務時間帯）'!$C$6:$U$35,19,FALSE))</f>
        <v/>
      </c>
      <c r="AU81" s="264" t="str">
        <f>IF(AU79="","",VLOOKUP(AU79,'シフト記号表（勤務時間帯）'!$C$6:$U$35,19,FALSE))</f>
        <v/>
      </c>
      <c r="AV81" s="265" t="str">
        <f>IF(AV79="","",VLOOKUP(AV79,'シフト記号表（勤務時間帯）'!$C$6:$U$35,19,FALSE))</f>
        <v/>
      </c>
      <c r="AW81" s="265" t="str">
        <f>IF(AW79="","",VLOOKUP(AW79,'シフト記号表（勤務時間帯）'!$C$6:$U$35,19,FALSE))</f>
        <v/>
      </c>
      <c r="AX81" s="530">
        <f>IF($BB$3="４週",SUM(S81:AT81),IF($BB$3="暦月",SUM(S81:AW81),""))</f>
        <v>0</v>
      </c>
      <c r="AY81" s="531"/>
      <c r="AZ81" s="542">
        <f>IF($BB$3="４週",AX81/4,IF($BB$3="暦月",'地密通所（100名）'!AX81/('地密通所（100名）'!$BB$8/7),""))</f>
        <v>0</v>
      </c>
      <c r="BA81" s="543"/>
      <c r="BB81" s="470"/>
      <c r="BC81" s="452"/>
      <c r="BD81" s="452"/>
      <c r="BE81" s="452"/>
      <c r="BF81" s="453"/>
    </row>
    <row r="82" spans="2:58" ht="20.25" customHeight="1" x14ac:dyDescent="0.4">
      <c r="B82" s="528">
        <f>B79+1</f>
        <v>21</v>
      </c>
      <c r="C82" s="416"/>
      <c r="D82" s="417"/>
      <c r="E82" s="418"/>
      <c r="F82" s="118"/>
      <c r="G82" s="445"/>
      <c r="H82" s="447"/>
      <c r="I82" s="347"/>
      <c r="J82" s="347"/>
      <c r="K82" s="348"/>
      <c r="L82" s="448"/>
      <c r="M82" s="449"/>
      <c r="N82" s="449"/>
      <c r="O82" s="450"/>
      <c r="P82" s="536" t="s">
        <v>49</v>
      </c>
      <c r="Q82" s="537"/>
      <c r="R82" s="538"/>
      <c r="S82" s="274"/>
      <c r="T82" s="273"/>
      <c r="U82" s="273"/>
      <c r="V82" s="273"/>
      <c r="W82" s="273"/>
      <c r="X82" s="273"/>
      <c r="Y82" s="275"/>
      <c r="Z82" s="274"/>
      <c r="AA82" s="273"/>
      <c r="AB82" s="273"/>
      <c r="AC82" s="273"/>
      <c r="AD82" s="273"/>
      <c r="AE82" s="273"/>
      <c r="AF82" s="275"/>
      <c r="AG82" s="274"/>
      <c r="AH82" s="273"/>
      <c r="AI82" s="273"/>
      <c r="AJ82" s="273"/>
      <c r="AK82" s="273"/>
      <c r="AL82" s="273"/>
      <c r="AM82" s="275"/>
      <c r="AN82" s="274"/>
      <c r="AO82" s="273"/>
      <c r="AP82" s="273"/>
      <c r="AQ82" s="273"/>
      <c r="AR82" s="273"/>
      <c r="AS82" s="273"/>
      <c r="AT82" s="275"/>
      <c r="AU82" s="274"/>
      <c r="AV82" s="273"/>
      <c r="AW82" s="273"/>
      <c r="AX82" s="638"/>
      <c r="AY82" s="639"/>
      <c r="AZ82" s="640"/>
      <c r="BA82" s="641"/>
      <c r="BB82" s="468"/>
      <c r="BC82" s="449"/>
      <c r="BD82" s="449"/>
      <c r="BE82" s="449"/>
      <c r="BF82" s="450"/>
    </row>
    <row r="83" spans="2:58" ht="20.25" customHeight="1" x14ac:dyDescent="0.4">
      <c r="B83" s="528"/>
      <c r="C83" s="419"/>
      <c r="D83" s="420"/>
      <c r="E83" s="421"/>
      <c r="F83" s="92"/>
      <c r="G83" s="342"/>
      <c r="H83" s="346"/>
      <c r="I83" s="347"/>
      <c r="J83" s="347"/>
      <c r="K83" s="348"/>
      <c r="L83" s="403"/>
      <c r="M83" s="404"/>
      <c r="N83" s="404"/>
      <c r="O83" s="405"/>
      <c r="P83" s="546" t="s">
        <v>15</v>
      </c>
      <c r="Q83" s="547"/>
      <c r="R83" s="548"/>
      <c r="S83" s="261" t="str">
        <f>IF(S82="","",VLOOKUP(S82,'シフト記号表（勤務時間帯）'!$C$6:$K$35,9,FALSE))</f>
        <v/>
      </c>
      <c r="T83" s="262" t="str">
        <f>IF(T82="","",VLOOKUP(T82,'シフト記号表（勤務時間帯）'!$C$6:$K$35,9,FALSE))</f>
        <v/>
      </c>
      <c r="U83" s="262" t="str">
        <f>IF(U82="","",VLOOKUP(U82,'シフト記号表（勤務時間帯）'!$C$6:$K$35,9,FALSE))</f>
        <v/>
      </c>
      <c r="V83" s="262" t="str">
        <f>IF(V82="","",VLOOKUP(V82,'シフト記号表（勤務時間帯）'!$C$6:$K$35,9,FALSE))</f>
        <v/>
      </c>
      <c r="W83" s="262" t="str">
        <f>IF(W82="","",VLOOKUP(W82,'シフト記号表（勤務時間帯）'!$C$6:$K$35,9,FALSE))</f>
        <v/>
      </c>
      <c r="X83" s="262" t="str">
        <f>IF(X82="","",VLOOKUP(X82,'シフト記号表（勤務時間帯）'!$C$6:$K$35,9,FALSE))</f>
        <v/>
      </c>
      <c r="Y83" s="263" t="str">
        <f>IF(Y82="","",VLOOKUP(Y82,'シフト記号表（勤務時間帯）'!$C$6:$K$35,9,FALSE))</f>
        <v/>
      </c>
      <c r="Z83" s="261" t="str">
        <f>IF(Z82="","",VLOOKUP(Z82,'シフト記号表（勤務時間帯）'!$C$6:$K$35,9,FALSE))</f>
        <v/>
      </c>
      <c r="AA83" s="262" t="str">
        <f>IF(AA82="","",VLOOKUP(AA82,'シフト記号表（勤務時間帯）'!$C$6:$K$35,9,FALSE))</f>
        <v/>
      </c>
      <c r="AB83" s="262" t="str">
        <f>IF(AB82="","",VLOOKUP(AB82,'シフト記号表（勤務時間帯）'!$C$6:$K$35,9,FALSE))</f>
        <v/>
      </c>
      <c r="AC83" s="262" t="str">
        <f>IF(AC82="","",VLOOKUP(AC82,'シフト記号表（勤務時間帯）'!$C$6:$K$35,9,FALSE))</f>
        <v/>
      </c>
      <c r="AD83" s="262" t="str">
        <f>IF(AD82="","",VLOOKUP(AD82,'シフト記号表（勤務時間帯）'!$C$6:$K$35,9,FALSE))</f>
        <v/>
      </c>
      <c r="AE83" s="262" t="str">
        <f>IF(AE82="","",VLOOKUP(AE82,'シフト記号表（勤務時間帯）'!$C$6:$K$35,9,FALSE))</f>
        <v/>
      </c>
      <c r="AF83" s="263" t="str">
        <f>IF(AF82="","",VLOOKUP(AF82,'シフト記号表（勤務時間帯）'!$C$6:$K$35,9,FALSE))</f>
        <v/>
      </c>
      <c r="AG83" s="261" t="str">
        <f>IF(AG82="","",VLOOKUP(AG82,'シフト記号表（勤務時間帯）'!$C$6:$K$35,9,FALSE))</f>
        <v/>
      </c>
      <c r="AH83" s="262" t="str">
        <f>IF(AH82="","",VLOOKUP(AH82,'シフト記号表（勤務時間帯）'!$C$6:$K$35,9,FALSE))</f>
        <v/>
      </c>
      <c r="AI83" s="262" t="str">
        <f>IF(AI82="","",VLOOKUP(AI82,'シフト記号表（勤務時間帯）'!$C$6:$K$35,9,FALSE))</f>
        <v/>
      </c>
      <c r="AJ83" s="262" t="str">
        <f>IF(AJ82="","",VLOOKUP(AJ82,'シフト記号表（勤務時間帯）'!$C$6:$K$35,9,FALSE))</f>
        <v/>
      </c>
      <c r="AK83" s="262" t="str">
        <f>IF(AK82="","",VLOOKUP(AK82,'シフト記号表（勤務時間帯）'!$C$6:$K$35,9,FALSE))</f>
        <v/>
      </c>
      <c r="AL83" s="262" t="str">
        <f>IF(AL82="","",VLOOKUP(AL82,'シフト記号表（勤務時間帯）'!$C$6:$K$35,9,FALSE))</f>
        <v/>
      </c>
      <c r="AM83" s="263" t="str">
        <f>IF(AM82="","",VLOOKUP(AM82,'シフト記号表（勤務時間帯）'!$C$6:$K$35,9,FALSE))</f>
        <v/>
      </c>
      <c r="AN83" s="261" t="str">
        <f>IF(AN82="","",VLOOKUP(AN82,'シフト記号表（勤務時間帯）'!$C$6:$K$35,9,FALSE))</f>
        <v/>
      </c>
      <c r="AO83" s="262" t="str">
        <f>IF(AO82="","",VLOOKUP(AO82,'シフト記号表（勤務時間帯）'!$C$6:$K$35,9,FALSE))</f>
        <v/>
      </c>
      <c r="AP83" s="262" t="str">
        <f>IF(AP82="","",VLOOKUP(AP82,'シフト記号表（勤務時間帯）'!$C$6:$K$35,9,FALSE))</f>
        <v/>
      </c>
      <c r="AQ83" s="262" t="str">
        <f>IF(AQ82="","",VLOOKUP(AQ82,'シフト記号表（勤務時間帯）'!$C$6:$K$35,9,FALSE))</f>
        <v/>
      </c>
      <c r="AR83" s="262" t="str">
        <f>IF(AR82="","",VLOOKUP(AR82,'シフト記号表（勤務時間帯）'!$C$6:$K$35,9,FALSE))</f>
        <v/>
      </c>
      <c r="AS83" s="262" t="str">
        <f>IF(AS82="","",VLOOKUP(AS82,'シフト記号表（勤務時間帯）'!$C$6:$K$35,9,FALSE))</f>
        <v/>
      </c>
      <c r="AT83" s="263" t="str">
        <f>IF(AT82="","",VLOOKUP(AT82,'シフト記号表（勤務時間帯）'!$C$6:$K$35,9,FALSE))</f>
        <v/>
      </c>
      <c r="AU83" s="261" t="str">
        <f>IF(AU82="","",VLOOKUP(AU82,'シフト記号表（勤務時間帯）'!$C$6:$K$35,9,FALSE))</f>
        <v/>
      </c>
      <c r="AV83" s="262" t="str">
        <f>IF(AV82="","",VLOOKUP(AV82,'シフト記号表（勤務時間帯）'!$C$6:$K$35,9,FALSE))</f>
        <v/>
      </c>
      <c r="AW83" s="262" t="str">
        <f>IF(AW82="","",VLOOKUP(AW82,'シフト記号表（勤務時間帯）'!$C$6:$K$35,9,FALSE))</f>
        <v/>
      </c>
      <c r="AX83" s="549">
        <f>IF($BB$3="４週",SUM(S83:AT83),IF($BB$3="暦月",SUM(S83:AW83),""))</f>
        <v>0</v>
      </c>
      <c r="AY83" s="550"/>
      <c r="AZ83" s="551">
        <f>IF($BB$3="４週",AX83/4,IF($BB$3="暦月",'地密通所（100名）'!AX83/('地密通所（100名）'!$BB$8/7),""))</f>
        <v>0</v>
      </c>
      <c r="BA83" s="552"/>
      <c r="BB83" s="469"/>
      <c r="BC83" s="404"/>
      <c r="BD83" s="404"/>
      <c r="BE83" s="404"/>
      <c r="BF83" s="405"/>
    </row>
    <row r="84" spans="2:58" ht="20.25" customHeight="1" x14ac:dyDescent="0.4">
      <c r="B84" s="528"/>
      <c r="C84" s="422"/>
      <c r="D84" s="423"/>
      <c r="E84" s="424"/>
      <c r="F84" s="121">
        <f>C82</f>
        <v>0</v>
      </c>
      <c r="G84" s="446"/>
      <c r="H84" s="346"/>
      <c r="I84" s="347"/>
      <c r="J84" s="347"/>
      <c r="K84" s="348"/>
      <c r="L84" s="451"/>
      <c r="M84" s="452"/>
      <c r="N84" s="452"/>
      <c r="O84" s="453"/>
      <c r="P84" s="553" t="s">
        <v>50</v>
      </c>
      <c r="Q84" s="554"/>
      <c r="R84" s="555"/>
      <c r="S84" s="264" t="str">
        <f>IF(S82="","",VLOOKUP(S82,'シフト記号表（勤務時間帯）'!$C$6:$U$35,19,FALSE))</f>
        <v/>
      </c>
      <c r="T84" s="265" t="str">
        <f>IF(T82="","",VLOOKUP(T82,'シフト記号表（勤務時間帯）'!$C$6:$U$35,19,FALSE))</f>
        <v/>
      </c>
      <c r="U84" s="265" t="str">
        <f>IF(U82="","",VLOOKUP(U82,'シフト記号表（勤務時間帯）'!$C$6:$U$35,19,FALSE))</f>
        <v/>
      </c>
      <c r="V84" s="265" t="str">
        <f>IF(V82="","",VLOOKUP(V82,'シフト記号表（勤務時間帯）'!$C$6:$U$35,19,FALSE))</f>
        <v/>
      </c>
      <c r="W84" s="265" t="str">
        <f>IF(W82="","",VLOOKUP(W82,'シフト記号表（勤務時間帯）'!$C$6:$U$35,19,FALSE))</f>
        <v/>
      </c>
      <c r="X84" s="265" t="str">
        <f>IF(X82="","",VLOOKUP(X82,'シフト記号表（勤務時間帯）'!$C$6:$U$35,19,FALSE))</f>
        <v/>
      </c>
      <c r="Y84" s="266" t="str">
        <f>IF(Y82="","",VLOOKUP(Y82,'シフト記号表（勤務時間帯）'!$C$6:$U$35,19,FALSE))</f>
        <v/>
      </c>
      <c r="Z84" s="264" t="str">
        <f>IF(Z82="","",VLOOKUP(Z82,'シフト記号表（勤務時間帯）'!$C$6:$U$35,19,FALSE))</f>
        <v/>
      </c>
      <c r="AA84" s="265" t="str">
        <f>IF(AA82="","",VLOOKUP(AA82,'シフト記号表（勤務時間帯）'!$C$6:$U$35,19,FALSE))</f>
        <v/>
      </c>
      <c r="AB84" s="265" t="str">
        <f>IF(AB82="","",VLOOKUP(AB82,'シフト記号表（勤務時間帯）'!$C$6:$U$35,19,FALSE))</f>
        <v/>
      </c>
      <c r="AC84" s="265" t="str">
        <f>IF(AC82="","",VLOOKUP(AC82,'シフト記号表（勤務時間帯）'!$C$6:$U$35,19,FALSE))</f>
        <v/>
      </c>
      <c r="AD84" s="265" t="str">
        <f>IF(AD82="","",VLOOKUP(AD82,'シフト記号表（勤務時間帯）'!$C$6:$U$35,19,FALSE))</f>
        <v/>
      </c>
      <c r="AE84" s="265" t="str">
        <f>IF(AE82="","",VLOOKUP(AE82,'シフト記号表（勤務時間帯）'!$C$6:$U$35,19,FALSE))</f>
        <v/>
      </c>
      <c r="AF84" s="266" t="str">
        <f>IF(AF82="","",VLOOKUP(AF82,'シフト記号表（勤務時間帯）'!$C$6:$U$35,19,FALSE))</f>
        <v/>
      </c>
      <c r="AG84" s="264" t="str">
        <f>IF(AG82="","",VLOOKUP(AG82,'シフト記号表（勤務時間帯）'!$C$6:$U$35,19,FALSE))</f>
        <v/>
      </c>
      <c r="AH84" s="265" t="str">
        <f>IF(AH82="","",VLOOKUP(AH82,'シフト記号表（勤務時間帯）'!$C$6:$U$35,19,FALSE))</f>
        <v/>
      </c>
      <c r="AI84" s="265" t="str">
        <f>IF(AI82="","",VLOOKUP(AI82,'シフト記号表（勤務時間帯）'!$C$6:$U$35,19,FALSE))</f>
        <v/>
      </c>
      <c r="AJ84" s="265" t="str">
        <f>IF(AJ82="","",VLOOKUP(AJ82,'シフト記号表（勤務時間帯）'!$C$6:$U$35,19,FALSE))</f>
        <v/>
      </c>
      <c r="AK84" s="265" t="str">
        <f>IF(AK82="","",VLOOKUP(AK82,'シフト記号表（勤務時間帯）'!$C$6:$U$35,19,FALSE))</f>
        <v/>
      </c>
      <c r="AL84" s="265" t="str">
        <f>IF(AL82="","",VLOOKUP(AL82,'シフト記号表（勤務時間帯）'!$C$6:$U$35,19,FALSE))</f>
        <v/>
      </c>
      <c r="AM84" s="266" t="str">
        <f>IF(AM82="","",VLOOKUP(AM82,'シフト記号表（勤務時間帯）'!$C$6:$U$35,19,FALSE))</f>
        <v/>
      </c>
      <c r="AN84" s="264" t="str">
        <f>IF(AN82="","",VLOOKUP(AN82,'シフト記号表（勤務時間帯）'!$C$6:$U$35,19,FALSE))</f>
        <v/>
      </c>
      <c r="AO84" s="265" t="str">
        <f>IF(AO82="","",VLOOKUP(AO82,'シフト記号表（勤務時間帯）'!$C$6:$U$35,19,FALSE))</f>
        <v/>
      </c>
      <c r="AP84" s="265" t="str">
        <f>IF(AP82="","",VLOOKUP(AP82,'シフト記号表（勤務時間帯）'!$C$6:$U$35,19,FALSE))</f>
        <v/>
      </c>
      <c r="AQ84" s="265" t="str">
        <f>IF(AQ82="","",VLOOKUP(AQ82,'シフト記号表（勤務時間帯）'!$C$6:$U$35,19,FALSE))</f>
        <v/>
      </c>
      <c r="AR84" s="265" t="str">
        <f>IF(AR82="","",VLOOKUP(AR82,'シフト記号表（勤務時間帯）'!$C$6:$U$35,19,FALSE))</f>
        <v/>
      </c>
      <c r="AS84" s="265" t="str">
        <f>IF(AS82="","",VLOOKUP(AS82,'シフト記号表（勤務時間帯）'!$C$6:$U$35,19,FALSE))</f>
        <v/>
      </c>
      <c r="AT84" s="266" t="str">
        <f>IF(AT82="","",VLOOKUP(AT82,'シフト記号表（勤務時間帯）'!$C$6:$U$35,19,FALSE))</f>
        <v/>
      </c>
      <c r="AU84" s="264" t="str">
        <f>IF(AU82="","",VLOOKUP(AU82,'シフト記号表（勤務時間帯）'!$C$6:$U$35,19,FALSE))</f>
        <v/>
      </c>
      <c r="AV84" s="265" t="str">
        <f>IF(AV82="","",VLOOKUP(AV82,'シフト記号表（勤務時間帯）'!$C$6:$U$35,19,FALSE))</f>
        <v/>
      </c>
      <c r="AW84" s="265" t="str">
        <f>IF(AW82="","",VLOOKUP(AW82,'シフト記号表（勤務時間帯）'!$C$6:$U$35,19,FALSE))</f>
        <v/>
      </c>
      <c r="AX84" s="530">
        <f>IF($BB$3="４週",SUM(S84:AT84),IF($BB$3="暦月",SUM(S84:AW84),""))</f>
        <v>0</v>
      </c>
      <c r="AY84" s="531"/>
      <c r="AZ84" s="542">
        <f>IF($BB$3="４週",AX84/4,IF($BB$3="暦月",'地密通所（100名）'!AX84/('地密通所（100名）'!$BB$8/7),""))</f>
        <v>0</v>
      </c>
      <c r="BA84" s="543"/>
      <c r="BB84" s="470"/>
      <c r="BC84" s="452"/>
      <c r="BD84" s="452"/>
      <c r="BE84" s="452"/>
      <c r="BF84" s="453"/>
    </row>
    <row r="85" spans="2:58" ht="20.25" customHeight="1" x14ac:dyDescent="0.4">
      <c r="B85" s="528">
        <f>B82+1</f>
        <v>22</v>
      </c>
      <c r="C85" s="416"/>
      <c r="D85" s="417"/>
      <c r="E85" s="418"/>
      <c r="F85" s="118"/>
      <c r="G85" s="445"/>
      <c r="H85" s="447"/>
      <c r="I85" s="347"/>
      <c r="J85" s="347"/>
      <c r="K85" s="348"/>
      <c r="L85" s="448"/>
      <c r="M85" s="449"/>
      <c r="N85" s="449"/>
      <c r="O85" s="450"/>
      <c r="P85" s="536" t="s">
        <v>49</v>
      </c>
      <c r="Q85" s="537"/>
      <c r="R85" s="538"/>
      <c r="S85" s="274"/>
      <c r="T85" s="273"/>
      <c r="U85" s="273"/>
      <c r="V85" s="273"/>
      <c r="W85" s="273"/>
      <c r="X85" s="273"/>
      <c r="Y85" s="275"/>
      <c r="Z85" s="274"/>
      <c r="AA85" s="273"/>
      <c r="AB85" s="273"/>
      <c r="AC85" s="273"/>
      <c r="AD85" s="273"/>
      <c r="AE85" s="273"/>
      <c r="AF85" s="275"/>
      <c r="AG85" s="274"/>
      <c r="AH85" s="273"/>
      <c r="AI85" s="273"/>
      <c r="AJ85" s="273"/>
      <c r="AK85" s="273"/>
      <c r="AL85" s="273"/>
      <c r="AM85" s="275"/>
      <c r="AN85" s="274"/>
      <c r="AO85" s="273"/>
      <c r="AP85" s="273"/>
      <c r="AQ85" s="273"/>
      <c r="AR85" s="273"/>
      <c r="AS85" s="273"/>
      <c r="AT85" s="275"/>
      <c r="AU85" s="274"/>
      <c r="AV85" s="273"/>
      <c r="AW85" s="273"/>
      <c r="AX85" s="638"/>
      <c r="AY85" s="639"/>
      <c r="AZ85" s="640"/>
      <c r="BA85" s="641"/>
      <c r="BB85" s="468"/>
      <c r="BC85" s="449"/>
      <c r="BD85" s="449"/>
      <c r="BE85" s="449"/>
      <c r="BF85" s="450"/>
    </row>
    <row r="86" spans="2:58" ht="20.25" customHeight="1" x14ac:dyDescent="0.4">
      <c r="B86" s="528"/>
      <c r="C86" s="419"/>
      <c r="D86" s="420"/>
      <c r="E86" s="421"/>
      <c r="F86" s="92"/>
      <c r="G86" s="342"/>
      <c r="H86" s="346"/>
      <c r="I86" s="347"/>
      <c r="J86" s="347"/>
      <c r="K86" s="348"/>
      <c r="L86" s="403"/>
      <c r="M86" s="404"/>
      <c r="N86" s="404"/>
      <c r="O86" s="405"/>
      <c r="P86" s="546" t="s">
        <v>15</v>
      </c>
      <c r="Q86" s="547"/>
      <c r="R86" s="548"/>
      <c r="S86" s="261" t="str">
        <f>IF(S85="","",VLOOKUP(S85,'シフト記号表（勤務時間帯）'!$C$6:$K$35,9,FALSE))</f>
        <v/>
      </c>
      <c r="T86" s="262" t="str">
        <f>IF(T85="","",VLOOKUP(T85,'シフト記号表（勤務時間帯）'!$C$6:$K$35,9,FALSE))</f>
        <v/>
      </c>
      <c r="U86" s="262" t="str">
        <f>IF(U85="","",VLOOKUP(U85,'シフト記号表（勤務時間帯）'!$C$6:$K$35,9,FALSE))</f>
        <v/>
      </c>
      <c r="V86" s="262" t="str">
        <f>IF(V85="","",VLOOKUP(V85,'シフト記号表（勤務時間帯）'!$C$6:$K$35,9,FALSE))</f>
        <v/>
      </c>
      <c r="W86" s="262" t="str">
        <f>IF(W85="","",VLOOKUP(W85,'シフト記号表（勤務時間帯）'!$C$6:$K$35,9,FALSE))</f>
        <v/>
      </c>
      <c r="X86" s="262" t="str">
        <f>IF(X85="","",VLOOKUP(X85,'シフト記号表（勤務時間帯）'!$C$6:$K$35,9,FALSE))</f>
        <v/>
      </c>
      <c r="Y86" s="263" t="str">
        <f>IF(Y85="","",VLOOKUP(Y85,'シフト記号表（勤務時間帯）'!$C$6:$K$35,9,FALSE))</f>
        <v/>
      </c>
      <c r="Z86" s="261" t="str">
        <f>IF(Z85="","",VLOOKUP(Z85,'シフト記号表（勤務時間帯）'!$C$6:$K$35,9,FALSE))</f>
        <v/>
      </c>
      <c r="AA86" s="262" t="str">
        <f>IF(AA85="","",VLOOKUP(AA85,'シフト記号表（勤務時間帯）'!$C$6:$K$35,9,FALSE))</f>
        <v/>
      </c>
      <c r="AB86" s="262" t="str">
        <f>IF(AB85="","",VLOOKUP(AB85,'シフト記号表（勤務時間帯）'!$C$6:$K$35,9,FALSE))</f>
        <v/>
      </c>
      <c r="AC86" s="262" t="str">
        <f>IF(AC85="","",VLOOKUP(AC85,'シフト記号表（勤務時間帯）'!$C$6:$K$35,9,FALSE))</f>
        <v/>
      </c>
      <c r="AD86" s="262" t="str">
        <f>IF(AD85="","",VLOOKUP(AD85,'シフト記号表（勤務時間帯）'!$C$6:$K$35,9,FALSE))</f>
        <v/>
      </c>
      <c r="AE86" s="262" t="str">
        <f>IF(AE85="","",VLOOKUP(AE85,'シフト記号表（勤務時間帯）'!$C$6:$K$35,9,FALSE))</f>
        <v/>
      </c>
      <c r="AF86" s="263" t="str">
        <f>IF(AF85="","",VLOOKUP(AF85,'シフト記号表（勤務時間帯）'!$C$6:$K$35,9,FALSE))</f>
        <v/>
      </c>
      <c r="AG86" s="261" t="str">
        <f>IF(AG85="","",VLOOKUP(AG85,'シフト記号表（勤務時間帯）'!$C$6:$K$35,9,FALSE))</f>
        <v/>
      </c>
      <c r="AH86" s="262" t="str">
        <f>IF(AH85="","",VLOOKUP(AH85,'シフト記号表（勤務時間帯）'!$C$6:$K$35,9,FALSE))</f>
        <v/>
      </c>
      <c r="AI86" s="262" t="str">
        <f>IF(AI85="","",VLOOKUP(AI85,'シフト記号表（勤務時間帯）'!$C$6:$K$35,9,FALSE))</f>
        <v/>
      </c>
      <c r="AJ86" s="262" t="str">
        <f>IF(AJ85="","",VLOOKUP(AJ85,'シフト記号表（勤務時間帯）'!$C$6:$K$35,9,FALSE))</f>
        <v/>
      </c>
      <c r="AK86" s="262" t="str">
        <f>IF(AK85="","",VLOOKUP(AK85,'シフト記号表（勤務時間帯）'!$C$6:$K$35,9,FALSE))</f>
        <v/>
      </c>
      <c r="AL86" s="262" t="str">
        <f>IF(AL85="","",VLOOKUP(AL85,'シフト記号表（勤務時間帯）'!$C$6:$K$35,9,FALSE))</f>
        <v/>
      </c>
      <c r="AM86" s="263" t="str">
        <f>IF(AM85="","",VLOOKUP(AM85,'シフト記号表（勤務時間帯）'!$C$6:$K$35,9,FALSE))</f>
        <v/>
      </c>
      <c r="AN86" s="261" t="str">
        <f>IF(AN85="","",VLOOKUP(AN85,'シフト記号表（勤務時間帯）'!$C$6:$K$35,9,FALSE))</f>
        <v/>
      </c>
      <c r="AO86" s="262" t="str">
        <f>IF(AO85="","",VLOOKUP(AO85,'シフト記号表（勤務時間帯）'!$C$6:$K$35,9,FALSE))</f>
        <v/>
      </c>
      <c r="AP86" s="262" t="str">
        <f>IF(AP85="","",VLOOKUP(AP85,'シフト記号表（勤務時間帯）'!$C$6:$K$35,9,FALSE))</f>
        <v/>
      </c>
      <c r="AQ86" s="262" t="str">
        <f>IF(AQ85="","",VLOOKUP(AQ85,'シフト記号表（勤務時間帯）'!$C$6:$K$35,9,FALSE))</f>
        <v/>
      </c>
      <c r="AR86" s="262" t="str">
        <f>IF(AR85="","",VLOOKUP(AR85,'シフト記号表（勤務時間帯）'!$C$6:$K$35,9,FALSE))</f>
        <v/>
      </c>
      <c r="AS86" s="262" t="str">
        <f>IF(AS85="","",VLOOKUP(AS85,'シフト記号表（勤務時間帯）'!$C$6:$K$35,9,FALSE))</f>
        <v/>
      </c>
      <c r="AT86" s="263" t="str">
        <f>IF(AT85="","",VLOOKUP(AT85,'シフト記号表（勤務時間帯）'!$C$6:$K$35,9,FALSE))</f>
        <v/>
      </c>
      <c r="AU86" s="261" t="str">
        <f>IF(AU85="","",VLOOKUP(AU85,'シフト記号表（勤務時間帯）'!$C$6:$K$35,9,FALSE))</f>
        <v/>
      </c>
      <c r="AV86" s="262" t="str">
        <f>IF(AV85="","",VLOOKUP(AV85,'シフト記号表（勤務時間帯）'!$C$6:$K$35,9,FALSE))</f>
        <v/>
      </c>
      <c r="AW86" s="262" t="str">
        <f>IF(AW85="","",VLOOKUP(AW85,'シフト記号表（勤務時間帯）'!$C$6:$K$35,9,FALSE))</f>
        <v/>
      </c>
      <c r="AX86" s="549">
        <f>IF($BB$3="４週",SUM(S86:AT86),IF($BB$3="暦月",SUM(S86:AW86),""))</f>
        <v>0</v>
      </c>
      <c r="AY86" s="550"/>
      <c r="AZ86" s="551">
        <f>IF($BB$3="４週",AX86/4,IF($BB$3="暦月",'地密通所（100名）'!AX86/('地密通所（100名）'!$BB$8/7),""))</f>
        <v>0</v>
      </c>
      <c r="BA86" s="552"/>
      <c r="BB86" s="469"/>
      <c r="BC86" s="404"/>
      <c r="BD86" s="404"/>
      <c r="BE86" s="404"/>
      <c r="BF86" s="405"/>
    </row>
    <row r="87" spans="2:58" ht="20.25" customHeight="1" x14ac:dyDescent="0.4">
      <c r="B87" s="528"/>
      <c r="C87" s="422"/>
      <c r="D87" s="423"/>
      <c r="E87" s="424"/>
      <c r="F87" s="121">
        <f>C85</f>
        <v>0</v>
      </c>
      <c r="G87" s="446"/>
      <c r="H87" s="346"/>
      <c r="I87" s="347"/>
      <c r="J87" s="347"/>
      <c r="K87" s="348"/>
      <c r="L87" s="451"/>
      <c r="M87" s="452"/>
      <c r="N87" s="452"/>
      <c r="O87" s="453"/>
      <c r="P87" s="553" t="s">
        <v>50</v>
      </c>
      <c r="Q87" s="554"/>
      <c r="R87" s="555"/>
      <c r="S87" s="264" t="str">
        <f>IF(S85="","",VLOOKUP(S85,'シフト記号表（勤務時間帯）'!$C$6:$U$35,19,FALSE))</f>
        <v/>
      </c>
      <c r="T87" s="265" t="str">
        <f>IF(T85="","",VLOOKUP(T85,'シフト記号表（勤務時間帯）'!$C$6:$U$35,19,FALSE))</f>
        <v/>
      </c>
      <c r="U87" s="265" t="str">
        <f>IF(U85="","",VLOOKUP(U85,'シフト記号表（勤務時間帯）'!$C$6:$U$35,19,FALSE))</f>
        <v/>
      </c>
      <c r="V87" s="265" t="str">
        <f>IF(V85="","",VLOOKUP(V85,'シフト記号表（勤務時間帯）'!$C$6:$U$35,19,FALSE))</f>
        <v/>
      </c>
      <c r="W87" s="265" t="str">
        <f>IF(W85="","",VLOOKUP(W85,'シフト記号表（勤務時間帯）'!$C$6:$U$35,19,FALSE))</f>
        <v/>
      </c>
      <c r="X87" s="265" t="str">
        <f>IF(X85="","",VLOOKUP(X85,'シフト記号表（勤務時間帯）'!$C$6:$U$35,19,FALSE))</f>
        <v/>
      </c>
      <c r="Y87" s="266" t="str">
        <f>IF(Y85="","",VLOOKUP(Y85,'シフト記号表（勤務時間帯）'!$C$6:$U$35,19,FALSE))</f>
        <v/>
      </c>
      <c r="Z87" s="264" t="str">
        <f>IF(Z85="","",VLOOKUP(Z85,'シフト記号表（勤務時間帯）'!$C$6:$U$35,19,FALSE))</f>
        <v/>
      </c>
      <c r="AA87" s="265" t="str">
        <f>IF(AA85="","",VLOOKUP(AA85,'シフト記号表（勤務時間帯）'!$C$6:$U$35,19,FALSE))</f>
        <v/>
      </c>
      <c r="AB87" s="265" t="str">
        <f>IF(AB85="","",VLOOKUP(AB85,'シフト記号表（勤務時間帯）'!$C$6:$U$35,19,FALSE))</f>
        <v/>
      </c>
      <c r="AC87" s="265" t="str">
        <f>IF(AC85="","",VLOOKUP(AC85,'シフト記号表（勤務時間帯）'!$C$6:$U$35,19,FALSE))</f>
        <v/>
      </c>
      <c r="AD87" s="265" t="str">
        <f>IF(AD85="","",VLOOKUP(AD85,'シフト記号表（勤務時間帯）'!$C$6:$U$35,19,FALSE))</f>
        <v/>
      </c>
      <c r="AE87" s="265" t="str">
        <f>IF(AE85="","",VLOOKUP(AE85,'シフト記号表（勤務時間帯）'!$C$6:$U$35,19,FALSE))</f>
        <v/>
      </c>
      <c r="AF87" s="266" t="str">
        <f>IF(AF85="","",VLOOKUP(AF85,'シフト記号表（勤務時間帯）'!$C$6:$U$35,19,FALSE))</f>
        <v/>
      </c>
      <c r="AG87" s="264" t="str">
        <f>IF(AG85="","",VLOOKUP(AG85,'シフト記号表（勤務時間帯）'!$C$6:$U$35,19,FALSE))</f>
        <v/>
      </c>
      <c r="AH87" s="265" t="str">
        <f>IF(AH85="","",VLOOKUP(AH85,'シフト記号表（勤務時間帯）'!$C$6:$U$35,19,FALSE))</f>
        <v/>
      </c>
      <c r="AI87" s="265" t="str">
        <f>IF(AI85="","",VLOOKUP(AI85,'シフト記号表（勤務時間帯）'!$C$6:$U$35,19,FALSE))</f>
        <v/>
      </c>
      <c r="AJ87" s="265" t="str">
        <f>IF(AJ85="","",VLOOKUP(AJ85,'シフト記号表（勤務時間帯）'!$C$6:$U$35,19,FALSE))</f>
        <v/>
      </c>
      <c r="AK87" s="265" t="str">
        <f>IF(AK85="","",VLOOKUP(AK85,'シフト記号表（勤務時間帯）'!$C$6:$U$35,19,FALSE))</f>
        <v/>
      </c>
      <c r="AL87" s="265" t="str">
        <f>IF(AL85="","",VLOOKUP(AL85,'シフト記号表（勤務時間帯）'!$C$6:$U$35,19,FALSE))</f>
        <v/>
      </c>
      <c r="AM87" s="266" t="str">
        <f>IF(AM85="","",VLOOKUP(AM85,'シフト記号表（勤務時間帯）'!$C$6:$U$35,19,FALSE))</f>
        <v/>
      </c>
      <c r="AN87" s="264" t="str">
        <f>IF(AN85="","",VLOOKUP(AN85,'シフト記号表（勤務時間帯）'!$C$6:$U$35,19,FALSE))</f>
        <v/>
      </c>
      <c r="AO87" s="265" t="str">
        <f>IF(AO85="","",VLOOKUP(AO85,'シフト記号表（勤務時間帯）'!$C$6:$U$35,19,FALSE))</f>
        <v/>
      </c>
      <c r="AP87" s="265" t="str">
        <f>IF(AP85="","",VLOOKUP(AP85,'シフト記号表（勤務時間帯）'!$C$6:$U$35,19,FALSE))</f>
        <v/>
      </c>
      <c r="AQ87" s="265" t="str">
        <f>IF(AQ85="","",VLOOKUP(AQ85,'シフト記号表（勤務時間帯）'!$C$6:$U$35,19,FALSE))</f>
        <v/>
      </c>
      <c r="AR87" s="265" t="str">
        <f>IF(AR85="","",VLOOKUP(AR85,'シフト記号表（勤務時間帯）'!$C$6:$U$35,19,FALSE))</f>
        <v/>
      </c>
      <c r="AS87" s="265" t="str">
        <f>IF(AS85="","",VLOOKUP(AS85,'シフト記号表（勤務時間帯）'!$C$6:$U$35,19,FALSE))</f>
        <v/>
      </c>
      <c r="AT87" s="266" t="str">
        <f>IF(AT85="","",VLOOKUP(AT85,'シフト記号表（勤務時間帯）'!$C$6:$U$35,19,FALSE))</f>
        <v/>
      </c>
      <c r="AU87" s="264" t="str">
        <f>IF(AU85="","",VLOOKUP(AU85,'シフト記号表（勤務時間帯）'!$C$6:$U$35,19,FALSE))</f>
        <v/>
      </c>
      <c r="AV87" s="265" t="str">
        <f>IF(AV85="","",VLOOKUP(AV85,'シフト記号表（勤務時間帯）'!$C$6:$U$35,19,FALSE))</f>
        <v/>
      </c>
      <c r="AW87" s="265" t="str">
        <f>IF(AW85="","",VLOOKUP(AW85,'シフト記号表（勤務時間帯）'!$C$6:$U$35,19,FALSE))</f>
        <v/>
      </c>
      <c r="AX87" s="530">
        <f>IF($BB$3="４週",SUM(S87:AT87),IF($BB$3="暦月",SUM(S87:AW87),""))</f>
        <v>0</v>
      </c>
      <c r="AY87" s="531"/>
      <c r="AZ87" s="542">
        <f>IF($BB$3="４週",AX87/4,IF($BB$3="暦月",'地密通所（100名）'!AX87/('地密通所（100名）'!$BB$8/7),""))</f>
        <v>0</v>
      </c>
      <c r="BA87" s="543"/>
      <c r="BB87" s="470"/>
      <c r="BC87" s="452"/>
      <c r="BD87" s="452"/>
      <c r="BE87" s="452"/>
      <c r="BF87" s="453"/>
    </row>
    <row r="88" spans="2:58" ht="20.25" customHeight="1" x14ac:dyDescent="0.4">
      <c r="B88" s="528">
        <f>B85+1</f>
        <v>23</v>
      </c>
      <c r="C88" s="416"/>
      <c r="D88" s="417"/>
      <c r="E88" s="418"/>
      <c r="F88" s="118"/>
      <c r="G88" s="445"/>
      <c r="H88" s="447"/>
      <c r="I88" s="347"/>
      <c r="J88" s="347"/>
      <c r="K88" s="348"/>
      <c r="L88" s="448"/>
      <c r="M88" s="449"/>
      <c r="N88" s="449"/>
      <c r="O88" s="450"/>
      <c r="P88" s="536" t="s">
        <v>49</v>
      </c>
      <c r="Q88" s="537"/>
      <c r="R88" s="538"/>
      <c r="S88" s="274"/>
      <c r="T88" s="273"/>
      <c r="U88" s="273"/>
      <c r="V88" s="273"/>
      <c r="W88" s="273"/>
      <c r="X88" s="273"/>
      <c r="Y88" s="275"/>
      <c r="Z88" s="274"/>
      <c r="AA88" s="273"/>
      <c r="AB88" s="273"/>
      <c r="AC88" s="273"/>
      <c r="AD88" s="273"/>
      <c r="AE88" s="273"/>
      <c r="AF88" s="275"/>
      <c r="AG88" s="274"/>
      <c r="AH88" s="273"/>
      <c r="AI88" s="273"/>
      <c r="AJ88" s="273"/>
      <c r="AK88" s="273"/>
      <c r="AL88" s="273"/>
      <c r="AM88" s="275"/>
      <c r="AN88" s="274"/>
      <c r="AO88" s="273"/>
      <c r="AP88" s="273"/>
      <c r="AQ88" s="273"/>
      <c r="AR88" s="273"/>
      <c r="AS88" s="273"/>
      <c r="AT88" s="275"/>
      <c r="AU88" s="274"/>
      <c r="AV88" s="273"/>
      <c r="AW88" s="273"/>
      <c r="AX88" s="638"/>
      <c r="AY88" s="639"/>
      <c r="AZ88" s="640"/>
      <c r="BA88" s="641"/>
      <c r="BB88" s="468"/>
      <c r="BC88" s="449"/>
      <c r="BD88" s="449"/>
      <c r="BE88" s="449"/>
      <c r="BF88" s="450"/>
    </row>
    <row r="89" spans="2:58" ht="20.25" customHeight="1" x14ac:dyDescent="0.4">
      <c r="B89" s="528"/>
      <c r="C89" s="419"/>
      <c r="D89" s="420"/>
      <c r="E89" s="421"/>
      <c r="F89" s="92"/>
      <c r="G89" s="342"/>
      <c r="H89" s="346"/>
      <c r="I89" s="347"/>
      <c r="J89" s="347"/>
      <c r="K89" s="348"/>
      <c r="L89" s="403"/>
      <c r="M89" s="404"/>
      <c r="N89" s="404"/>
      <c r="O89" s="405"/>
      <c r="P89" s="546" t="s">
        <v>15</v>
      </c>
      <c r="Q89" s="547"/>
      <c r="R89" s="548"/>
      <c r="S89" s="261" t="str">
        <f>IF(S88="","",VLOOKUP(S88,'シフト記号表（勤務時間帯）'!$C$6:$K$35,9,FALSE))</f>
        <v/>
      </c>
      <c r="T89" s="262" t="str">
        <f>IF(T88="","",VLOOKUP(T88,'シフト記号表（勤務時間帯）'!$C$6:$K$35,9,FALSE))</f>
        <v/>
      </c>
      <c r="U89" s="262" t="str">
        <f>IF(U88="","",VLOOKUP(U88,'シフト記号表（勤務時間帯）'!$C$6:$K$35,9,FALSE))</f>
        <v/>
      </c>
      <c r="V89" s="262" t="str">
        <f>IF(V88="","",VLOOKUP(V88,'シフト記号表（勤務時間帯）'!$C$6:$K$35,9,FALSE))</f>
        <v/>
      </c>
      <c r="W89" s="262" t="str">
        <f>IF(W88="","",VLOOKUP(W88,'シフト記号表（勤務時間帯）'!$C$6:$K$35,9,FALSE))</f>
        <v/>
      </c>
      <c r="X89" s="262" t="str">
        <f>IF(X88="","",VLOOKUP(X88,'シフト記号表（勤務時間帯）'!$C$6:$K$35,9,FALSE))</f>
        <v/>
      </c>
      <c r="Y89" s="263" t="str">
        <f>IF(Y88="","",VLOOKUP(Y88,'シフト記号表（勤務時間帯）'!$C$6:$K$35,9,FALSE))</f>
        <v/>
      </c>
      <c r="Z89" s="261" t="str">
        <f>IF(Z88="","",VLOOKUP(Z88,'シフト記号表（勤務時間帯）'!$C$6:$K$35,9,FALSE))</f>
        <v/>
      </c>
      <c r="AA89" s="262" t="str">
        <f>IF(AA88="","",VLOOKUP(AA88,'シフト記号表（勤務時間帯）'!$C$6:$K$35,9,FALSE))</f>
        <v/>
      </c>
      <c r="AB89" s="262" t="str">
        <f>IF(AB88="","",VLOOKUP(AB88,'シフト記号表（勤務時間帯）'!$C$6:$K$35,9,FALSE))</f>
        <v/>
      </c>
      <c r="AC89" s="262" t="str">
        <f>IF(AC88="","",VLOOKUP(AC88,'シフト記号表（勤務時間帯）'!$C$6:$K$35,9,FALSE))</f>
        <v/>
      </c>
      <c r="AD89" s="262" t="str">
        <f>IF(AD88="","",VLOOKUP(AD88,'シフト記号表（勤務時間帯）'!$C$6:$K$35,9,FALSE))</f>
        <v/>
      </c>
      <c r="AE89" s="262" t="str">
        <f>IF(AE88="","",VLOOKUP(AE88,'シフト記号表（勤務時間帯）'!$C$6:$K$35,9,FALSE))</f>
        <v/>
      </c>
      <c r="AF89" s="263" t="str">
        <f>IF(AF88="","",VLOOKUP(AF88,'シフト記号表（勤務時間帯）'!$C$6:$K$35,9,FALSE))</f>
        <v/>
      </c>
      <c r="AG89" s="261" t="str">
        <f>IF(AG88="","",VLOOKUP(AG88,'シフト記号表（勤務時間帯）'!$C$6:$K$35,9,FALSE))</f>
        <v/>
      </c>
      <c r="AH89" s="262" t="str">
        <f>IF(AH88="","",VLOOKUP(AH88,'シフト記号表（勤務時間帯）'!$C$6:$K$35,9,FALSE))</f>
        <v/>
      </c>
      <c r="AI89" s="262" t="str">
        <f>IF(AI88="","",VLOOKUP(AI88,'シフト記号表（勤務時間帯）'!$C$6:$K$35,9,FALSE))</f>
        <v/>
      </c>
      <c r="AJ89" s="262" t="str">
        <f>IF(AJ88="","",VLOOKUP(AJ88,'シフト記号表（勤務時間帯）'!$C$6:$K$35,9,FALSE))</f>
        <v/>
      </c>
      <c r="AK89" s="262" t="str">
        <f>IF(AK88="","",VLOOKUP(AK88,'シフト記号表（勤務時間帯）'!$C$6:$K$35,9,FALSE))</f>
        <v/>
      </c>
      <c r="AL89" s="262" t="str">
        <f>IF(AL88="","",VLOOKUP(AL88,'シフト記号表（勤務時間帯）'!$C$6:$K$35,9,FALSE))</f>
        <v/>
      </c>
      <c r="AM89" s="263" t="str">
        <f>IF(AM88="","",VLOOKUP(AM88,'シフト記号表（勤務時間帯）'!$C$6:$K$35,9,FALSE))</f>
        <v/>
      </c>
      <c r="AN89" s="261" t="str">
        <f>IF(AN88="","",VLOOKUP(AN88,'シフト記号表（勤務時間帯）'!$C$6:$K$35,9,FALSE))</f>
        <v/>
      </c>
      <c r="AO89" s="262" t="str">
        <f>IF(AO88="","",VLOOKUP(AO88,'シフト記号表（勤務時間帯）'!$C$6:$K$35,9,FALSE))</f>
        <v/>
      </c>
      <c r="AP89" s="262" t="str">
        <f>IF(AP88="","",VLOOKUP(AP88,'シフト記号表（勤務時間帯）'!$C$6:$K$35,9,FALSE))</f>
        <v/>
      </c>
      <c r="AQ89" s="262" t="str">
        <f>IF(AQ88="","",VLOOKUP(AQ88,'シフト記号表（勤務時間帯）'!$C$6:$K$35,9,FALSE))</f>
        <v/>
      </c>
      <c r="AR89" s="262" t="str">
        <f>IF(AR88="","",VLOOKUP(AR88,'シフト記号表（勤務時間帯）'!$C$6:$K$35,9,FALSE))</f>
        <v/>
      </c>
      <c r="AS89" s="262" t="str">
        <f>IF(AS88="","",VLOOKUP(AS88,'シフト記号表（勤務時間帯）'!$C$6:$K$35,9,FALSE))</f>
        <v/>
      </c>
      <c r="AT89" s="263" t="str">
        <f>IF(AT88="","",VLOOKUP(AT88,'シフト記号表（勤務時間帯）'!$C$6:$K$35,9,FALSE))</f>
        <v/>
      </c>
      <c r="AU89" s="261" t="str">
        <f>IF(AU88="","",VLOOKUP(AU88,'シフト記号表（勤務時間帯）'!$C$6:$K$35,9,FALSE))</f>
        <v/>
      </c>
      <c r="AV89" s="262" t="str">
        <f>IF(AV88="","",VLOOKUP(AV88,'シフト記号表（勤務時間帯）'!$C$6:$K$35,9,FALSE))</f>
        <v/>
      </c>
      <c r="AW89" s="262" t="str">
        <f>IF(AW88="","",VLOOKUP(AW88,'シフト記号表（勤務時間帯）'!$C$6:$K$35,9,FALSE))</f>
        <v/>
      </c>
      <c r="AX89" s="549">
        <f>IF($BB$3="４週",SUM(S89:AT89),IF($BB$3="暦月",SUM(S89:AW89),""))</f>
        <v>0</v>
      </c>
      <c r="AY89" s="550"/>
      <c r="AZ89" s="551">
        <f>IF($BB$3="４週",AX89/4,IF($BB$3="暦月",'地密通所（100名）'!AX89/('地密通所（100名）'!$BB$8/7),""))</f>
        <v>0</v>
      </c>
      <c r="BA89" s="552"/>
      <c r="BB89" s="469"/>
      <c r="BC89" s="404"/>
      <c r="BD89" s="404"/>
      <c r="BE89" s="404"/>
      <c r="BF89" s="405"/>
    </row>
    <row r="90" spans="2:58" ht="20.25" customHeight="1" x14ac:dyDescent="0.4">
      <c r="B90" s="528"/>
      <c r="C90" s="422"/>
      <c r="D90" s="423"/>
      <c r="E90" s="424"/>
      <c r="F90" s="121">
        <f>C88</f>
        <v>0</v>
      </c>
      <c r="G90" s="446"/>
      <c r="H90" s="346"/>
      <c r="I90" s="347"/>
      <c r="J90" s="347"/>
      <c r="K90" s="348"/>
      <c r="L90" s="451"/>
      <c r="M90" s="452"/>
      <c r="N90" s="452"/>
      <c r="O90" s="453"/>
      <c r="P90" s="553" t="s">
        <v>50</v>
      </c>
      <c r="Q90" s="554"/>
      <c r="R90" s="555"/>
      <c r="S90" s="264" t="str">
        <f>IF(S88="","",VLOOKUP(S88,'シフト記号表（勤務時間帯）'!$C$6:$U$35,19,FALSE))</f>
        <v/>
      </c>
      <c r="T90" s="265" t="str">
        <f>IF(T88="","",VLOOKUP(T88,'シフト記号表（勤務時間帯）'!$C$6:$U$35,19,FALSE))</f>
        <v/>
      </c>
      <c r="U90" s="265" t="str">
        <f>IF(U88="","",VLOOKUP(U88,'シフト記号表（勤務時間帯）'!$C$6:$U$35,19,FALSE))</f>
        <v/>
      </c>
      <c r="V90" s="265" t="str">
        <f>IF(V88="","",VLOOKUP(V88,'シフト記号表（勤務時間帯）'!$C$6:$U$35,19,FALSE))</f>
        <v/>
      </c>
      <c r="W90" s="265" t="str">
        <f>IF(W88="","",VLOOKUP(W88,'シフト記号表（勤務時間帯）'!$C$6:$U$35,19,FALSE))</f>
        <v/>
      </c>
      <c r="X90" s="265" t="str">
        <f>IF(X88="","",VLOOKUP(X88,'シフト記号表（勤務時間帯）'!$C$6:$U$35,19,FALSE))</f>
        <v/>
      </c>
      <c r="Y90" s="266" t="str">
        <f>IF(Y88="","",VLOOKUP(Y88,'シフト記号表（勤務時間帯）'!$C$6:$U$35,19,FALSE))</f>
        <v/>
      </c>
      <c r="Z90" s="264" t="str">
        <f>IF(Z88="","",VLOOKUP(Z88,'シフト記号表（勤務時間帯）'!$C$6:$U$35,19,FALSE))</f>
        <v/>
      </c>
      <c r="AA90" s="265" t="str">
        <f>IF(AA88="","",VLOOKUP(AA88,'シフト記号表（勤務時間帯）'!$C$6:$U$35,19,FALSE))</f>
        <v/>
      </c>
      <c r="AB90" s="265" t="str">
        <f>IF(AB88="","",VLOOKUP(AB88,'シフト記号表（勤務時間帯）'!$C$6:$U$35,19,FALSE))</f>
        <v/>
      </c>
      <c r="AC90" s="265" t="str">
        <f>IF(AC88="","",VLOOKUP(AC88,'シフト記号表（勤務時間帯）'!$C$6:$U$35,19,FALSE))</f>
        <v/>
      </c>
      <c r="AD90" s="265" t="str">
        <f>IF(AD88="","",VLOOKUP(AD88,'シフト記号表（勤務時間帯）'!$C$6:$U$35,19,FALSE))</f>
        <v/>
      </c>
      <c r="AE90" s="265" t="str">
        <f>IF(AE88="","",VLOOKUP(AE88,'シフト記号表（勤務時間帯）'!$C$6:$U$35,19,FALSE))</f>
        <v/>
      </c>
      <c r="AF90" s="266" t="str">
        <f>IF(AF88="","",VLOOKUP(AF88,'シフト記号表（勤務時間帯）'!$C$6:$U$35,19,FALSE))</f>
        <v/>
      </c>
      <c r="AG90" s="264" t="str">
        <f>IF(AG88="","",VLOOKUP(AG88,'シフト記号表（勤務時間帯）'!$C$6:$U$35,19,FALSE))</f>
        <v/>
      </c>
      <c r="AH90" s="265" t="str">
        <f>IF(AH88="","",VLOOKUP(AH88,'シフト記号表（勤務時間帯）'!$C$6:$U$35,19,FALSE))</f>
        <v/>
      </c>
      <c r="AI90" s="265" t="str">
        <f>IF(AI88="","",VLOOKUP(AI88,'シフト記号表（勤務時間帯）'!$C$6:$U$35,19,FALSE))</f>
        <v/>
      </c>
      <c r="AJ90" s="265" t="str">
        <f>IF(AJ88="","",VLOOKUP(AJ88,'シフト記号表（勤務時間帯）'!$C$6:$U$35,19,FALSE))</f>
        <v/>
      </c>
      <c r="AK90" s="265" t="str">
        <f>IF(AK88="","",VLOOKUP(AK88,'シフト記号表（勤務時間帯）'!$C$6:$U$35,19,FALSE))</f>
        <v/>
      </c>
      <c r="AL90" s="265" t="str">
        <f>IF(AL88="","",VLOOKUP(AL88,'シフト記号表（勤務時間帯）'!$C$6:$U$35,19,FALSE))</f>
        <v/>
      </c>
      <c r="AM90" s="266" t="str">
        <f>IF(AM88="","",VLOOKUP(AM88,'シフト記号表（勤務時間帯）'!$C$6:$U$35,19,FALSE))</f>
        <v/>
      </c>
      <c r="AN90" s="264" t="str">
        <f>IF(AN88="","",VLOOKUP(AN88,'シフト記号表（勤務時間帯）'!$C$6:$U$35,19,FALSE))</f>
        <v/>
      </c>
      <c r="AO90" s="265" t="str">
        <f>IF(AO88="","",VLOOKUP(AO88,'シフト記号表（勤務時間帯）'!$C$6:$U$35,19,FALSE))</f>
        <v/>
      </c>
      <c r="AP90" s="265" t="str">
        <f>IF(AP88="","",VLOOKUP(AP88,'シフト記号表（勤務時間帯）'!$C$6:$U$35,19,FALSE))</f>
        <v/>
      </c>
      <c r="AQ90" s="265" t="str">
        <f>IF(AQ88="","",VLOOKUP(AQ88,'シフト記号表（勤務時間帯）'!$C$6:$U$35,19,FALSE))</f>
        <v/>
      </c>
      <c r="AR90" s="265" t="str">
        <f>IF(AR88="","",VLOOKUP(AR88,'シフト記号表（勤務時間帯）'!$C$6:$U$35,19,FALSE))</f>
        <v/>
      </c>
      <c r="AS90" s="265" t="str">
        <f>IF(AS88="","",VLOOKUP(AS88,'シフト記号表（勤務時間帯）'!$C$6:$U$35,19,FALSE))</f>
        <v/>
      </c>
      <c r="AT90" s="266" t="str">
        <f>IF(AT88="","",VLOOKUP(AT88,'シフト記号表（勤務時間帯）'!$C$6:$U$35,19,FALSE))</f>
        <v/>
      </c>
      <c r="AU90" s="264" t="str">
        <f>IF(AU88="","",VLOOKUP(AU88,'シフト記号表（勤務時間帯）'!$C$6:$U$35,19,FALSE))</f>
        <v/>
      </c>
      <c r="AV90" s="265" t="str">
        <f>IF(AV88="","",VLOOKUP(AV88,'シフト記号表（勤務時間帯）'!$C$6:$U$35,19,FALSE))</f>
        <v/>
      </c>
      <c r="AW90" s="265" t="str">
        <f>IF(AW88="","",VLOOKUP(AW88,'シフト記号表（勤務時間帯）'!$C$6:$U$35,19,FALSE))</f>
        <v/>
      </c>
      <c r="AX90" s="530">
        <f>IF($BB$3="４週",SUM(S90:AT90),IF($BB$3="暦月",SUM(S90:AW90),""))</f>
        <v>0</v>
      </c>
      <c r="AY90" s="531"/>
      <c r="AZ90" s="542">
        <f>IF($BB$3="４週",AX90/4,IF($BB$3="暦月",'地密通所（100名）'!AX90/('地密通所（100名）'!$BB$8/7),""))</f>
        <v>0</v>
      </c>
      <c r="BA90" s="543"/>
      <c r="BB90" s="470"/>
      <c r="BC90" s="452"/>
      <c r="BD90" s="452"/>
      <c r="BE90" s="452"/>
      <c r="BF90" s="453"/>
    </row>
    <row r="91" spans="2:58" ht="20.25" customHeight="1" x14ac:dyDescent="0.4">
      <c r="B91" s="528">
        <f>B88+1</f>
        <v>24</v>
      </c>
      <c r="C91" s="416"/>
      <c r="D91" s="417"/>
      <c r="E91" s="418"/>
      <c r="F91" s="118"/>
      <c r="G91" s="445"/>
      <c r="H91" s="447"/>
      <c r="I91" s="347"/>
      <c r="J91" s="347"/>
      <c r="K91" s="348"/>
      <c r="L91" s="448"/>
      <c r="M91" s="449"/>
      <c r="N91" s="449"/>
      <c r="O91" s="450"/>
      <c r="P91" s="536" t="s">
        <v>49</v>
      </c>
      <c r="Q91" s="537"/>
      <c r="R91" s="538"/>
      <c r="S91" s="274"/>
      <c r="T91" s="273"/>
      <c r="U91" s="273"/>
      <c r="V91" s="273"/>
      <c r="W91" s="273"/>
      <c r="X91" s="273"/>
      <c r="Y91" s="275"/>
      <c r="Z91" s="274"/>
      <c r="AA91" s="273"/>
      <c r="AB91" s="273"/>
      <c r="AC91" s="273"/>
      <c r="AD91" s="273"/>
      <c r="AE91" s="273"/>
      <c r="AF91" s="275"/>
      <c r="AG91" s="274"/>
      <c r="AH91" s="273"/>
      <c r="AI91" s="273"/>
      <c r="AJ91" s="273"/>
      <c r="AK91" s="273"/>
      <c r="AL91" s="273"/>
      <c r="AM91" s="275"/>
      <c r="AN91" s="274"/>
      <c r="AO91" s="273"/>
      <c r="AP91" s="273"/>
      <c r="AQ91" s="273"/>
      <c r="AR91" s="273"/>
      <c r="AS91" s="273"/>
      <c r="AT91" s="275"/>
      <c r="AU91" s="274"/>
      <c r="AV91" s="273"/>
      <c r="AW91" s="273"/>
      <c r="AX91" s="638"/>
      <c r="AY91" s="639"/>
      <c r="AZ91" s="640"/>
      <c r="BA91" s="641"/>
      <c r="BB91" s="468"/>
      <c r="BC91" s="449"/>
      <c r="BD91" s="449"/>
      <c r="BE91" s="449"/>
      <c r="BF91" s="450"/>
    </row>
    <row r="92" spans="2:58" ht="20.25" customHeight="1" x14ac:dyDescent="0.4">
      <c r="B92" s="528"/>
      <c r="C92" s="419"/>
      <c r="D92" s="420"/>
      <c r="E92" s="421"/>
      <c r="F92" s="92"/>
      <c r="G92" s="342"/>
      <c r="H92" s="346"/>
      <c r="I92" s="347"/>
      <c r="J92" s="347"/>
      <c r="K92" s="348"/>
      <c r="L92" s="403"/>
      <c r="M92" s="404"/>
      <c r="N92" s="404"/>
      <c r="O92" s="405"/>
      <c r="P92" s="546" t="s">
        <v>15</v>
      </c>
      <c r="Q92" s="547"/>
      <c r="R92" s="548"/>
      <c r="S92" s="261" t="str">
        <f>IF(S91="","",VLOOKUP(S91,'シフト記号表（勤務時間帯）'!$C$6:$K$35,9,FALSE))</f>
        <v/>
      </c>
      <c r="T92" s="262" t="str">
        <f>IF(T91="","",VLOOKUP(T91,'シフト記号表（勤務時間帯）'!$C$6:$K$35,9,FALSE))</f>
        <v/>
      </c>
      <c r="U92" s="262" t="str">
        <f>IF(U91="","",VLOOKUP(U91,'シフト記号表（勤務時間帯）'!$C$6:$K$35,9,FALSE))</f>
        <v/>
      </c>
      <c r="V92" s="262" t="str">
        <f>IF(V91="","",VLOOKUP(V91,'シフト記号表（勤務時間帯）'!$C$6:$K$35,9,FALSE))</f>
        <v/>
      </c>
      <c r="W92" s="262" t="str">
        <f>IF(W91="","",VLOOKUP(W91,'シフト記号表（勤務時間帯）'!$C$6:$K$35,9,FALSE))</f>
        <v/>
      </c>
      <c r="X92" s="262" t="str">
        <f>IF(X91="","",VLOOKUP(X91,'シフト記号表（勤務時間帯）'!$C$6:$K$35,9,FALSE))</f>
        <v/>
      </c>
      <c r="Y92" s="263" t="str">
        <f>IF(Y91="","",VLOOKUP(Y91,'シフト記号表（勤務時間帯）'!$C$6:$K$35,9,FALSE))</f>
        <v/>
      </c>
      <c r="Z92" s="261" t="str">
        <f>IF(Z91="","",VLOOKUP(Z91,'シフト記号表（勤務時間帯）'!$C$6:$K$35,9,FALSE))</f>
        <v/>
      </c>
      <c r="AA92" s="262" t="str">
        <f>IF(AA91="","",VLOOKUP(AA91,'シフト記号表（勤務時間帯）'!$C$6:$K$35,9,FALSE))</f>
        <v/>
      </c>
      <c r="AB92" s="262" t="str">
        <f>IF(AB91="","",VLOOKUP(AB91,'シフト記号表（勤務時間帯）'!$C$6:$K$35,9,FALSE))</f>
        <v/>
      </c>
      <c r="AC92" s="262" t="str">
        <f>IF(AC91="","",VLOOKUP(AC91,'シフト記号表（勤務時間帯）'!$C$6:$K$35,9,FALSE))</f>
        <v/>
      </c>
      <c r="AD92" s="262" t="str">
        <f>IF(AD91="","",VLOOKUP(AD91,'シフト記号表（勤務時間帯）'!$C$6:$K$35,9,FALSE))</f>
        <v/>
      </c>
      <c r="AE92" s="262" t="str">
        <f>IF(AE91="","",VLOOKUP(AE91,'シフト記号表（勤務時間帯）'!$C$6:$K$35,9,FALSE))</f>
        <v/>
      </c>
      <c r="AF92" s="263" t="str">
        <f>IF(AF91="","",VLOOKUP(AF91,'シフト記号表（勤務時間帯）'!$C$6:$K$35,9,FALSE))</f>
        <v/>
      </c>
      <c r="AG92" s="261" t="str">
        <f>IF(AG91="","",VLOOKUP(AG91,'シフト記号表（勤務時間帯）'!$C$6:$K$35,9,FALSE))</f>
        <v/>
      </c>
      <c r="AH92" s="262" t="str">
        <f>IF(AH91="","",VLOOKUP(AH91,'シフト記号表（勤務時間帯）'!$C$6:$K$35,9,FALSE))</f>
        <v/>
      </c>
      <c r="AI92" s="262" t="str">
        <f>IF(AI91="","",VLOOKUP(AI91,'シフト記号表（勤務時間帯）'!$C$6:$K$35,9,FALSE))</f>
        <v/>
      </c>
      <c r="AJ92" s="262" t="str">
        <f>IF(AJ91="","",VLOOKUP(AJ91,'シフト記号表（勤務時間帯）'!$C$6:$K$35,9,FALSE))</f>
        <v/>
      </c>
      <c r="AK92" s="262" t="str">
        <f>IF(AK91="","",VLOOKUP(AK91,'シフト記号表（勤務時間帯）'!$C$6:$K$35,9,FALSE))</f>
        <v/>
      </c>
      <c r="AL92" s="262" t="str">
        <f>IF(AL91="","",VLOOKUP(AL91,'シフト記号表（勤務時間帯）'!$C$6:$K$35,9,FALSE))</f>
        <v/>
      </c>
      <c r="AM92" s="263" t="str">
        <f>IF(AM91="","",VLOOKUP(AM91,'シフト記号表（勤務時間帯）'!$C$6:$K$35,9,FALSE))</f>
        <v/>
      </c>
      <c r="AN92" s="261" t="str">
        <f>IF(AN91="","",VLOOKUP(AN91,'シフト記号表（勤務時間帯）'!$C$6:$K$35,9,FALSE))</f>
        <v/>
      </c>
      <c r="AO92" s="262" t="str">
        <f>IF(AO91="","",VLOOKUP(AO91,'シフト記号表（勤務時間帯）'!$C$6:$K$35,9,FALSE))</f>
        <v/>
      </c>
      <c r="AP92" s="262" t="str">
        <f>IF(AP91="","",VLOOKUP(AP91,'シフト記号表（勤務時間帯）'!$C$6:$K$35,9,FALSE))</f>
        <v/>
      </c>
      <c r="AQ92" s="262" t="str">
        <f>IF(AQ91="","",VLOOKUP(AQ91,'シフト記号表（勤務時間帯）'!$C$6:$K$35,9,FALSE))</f>
        <v/>
      </c>
      <c r="AR92" s="262" t="str">
        <f>IF(AR91="","",VLOOKUP(AR91,'シフト記号表（勤務時間帯）'!$C$6:$K$35,9,FALSE))</f>
        <v/>
      </c>
      <c r="AS92" s="262" t="str">
        <f>IF(AS91="","",VLOOKUP(AS91,'シフト記号表（勤務時間帯）'!$C$6:$K$35,9,FALSE))</f>
        <v/>
      </c>
      <c r="AT92" s="263" t="str">
        <f>IF(AT91="","",VLOOKUP(AT91,'シフト記号表（勤務時間帯）'!$C$6:$K$35,9,FALSE))</f>
        <v/>
      </c>
      <c r="AU92" s="261" t="str">
        <f>IF(AU91="","",VLOOKUP(AU91,'シフト記号表（勤務時間帯）'!$C$6:$K$35,9,FALSE))</f>
        <v/>
      </c>
      <c r="AV92" s="262" t="str">
        <f>IF(AV91="","",VLOOKUP(AV91,'シフト記号表（勤務時間帯）'!$C$6:$K$35,9,FALSE))</f>
        <v/>
      </c>
      <c r="AW92" s="262" t="str">
        <f>IF(AW91="","",VLOOKUP(AW91,'シフト記号表（勤務時間帯）'!$C$6:$K$35,9,FALSE))</f>
        <v/>
      </c>
      <c r="AX92" s="549">
        <f>IF($BB$3="４週",SUM(S92:AT92),IF($BB$3="暦月",SUM(S92:AW92),""))</f>
        <v>0</v>
      </c>
      <c r="AY92" s="550"/>
      <c r="AZ92" s="551">
        <f>IF($BB$3="４週",AX92/4,IF($BB$3="暦月",'地密通所（100名）'!AX92/('地密通所（100名）'!$BB$8/7),""))</f>
        <v>0</v>
      </c>
      <c r="BA92" s="552"/>
      <c r="BB92" s="469"/>
      <c r="BC92" s="404"/>
      <c r="BD92" s="404"/>
      <c r="BE92" s="404"/>
      <c r="BF92" s="405"/>
    </row>
    <row r="93" spans="2:58" ht="20.25" customHeight="1" x14ac:dyDescent="0.4">
      <c r="B93" s="528"/>
      <c r="C93" s="422"/>
      <c r="D93" s="423"/>
      <c r="E93" s="424"/>
      <c r="F93" s="121">
        <f>C91</f>
        <v>0</v>
      </c>
      <c r="G93" s="446"/>
      <c r="H93" s="346"/>
      <c r="I93" s="347"/>
      <c r="J93" s="347"/>
      <c r="K93" s="348"/>
      <c r="L93" s="451"/>
      <c r="M93" s="452"/>
      <c r="N93" s="452"/>
      <c r="O93" s="453"/>
      <c r="P93" s="553" t="s">
        <v>50</v>
      </c>
      <c r="Q93" s="554"/>
      <c r="R93" s="555"/>
      <c r="S93" s="264" t="str">
        <f>IF(S91="","",VLOOKUP(S91,'シフト記号表（勤務時間帯）'!$C$6:$U$35,19,FALSE))</f>
        <v/>
      </c>
      <c r="T93" s="265" t="str">
        <f>IF(T91="","",VLOOKUP(T91,'シフト記号表（勤務時間帯）'!$C$6:$U$35,19,FALSE))</f>
        <v/>
      </c>
      <c r="U93" s="265" t="str">
        <f>IF(U91="","",VLOOKUP(U91,'シフト記号表（勤務時間帯）'!$C$6:$U$35,19,FALSE))</f>
        <v/>
      </c>
      <c r="V93" s="265" t="str">
        <f>IF(V91="","",VLOOKUP(V91,'シフト記号表（勤務時間帯）'!$C$6:$U$35,19,FALSE))</f>
        <v/>
      </c>
      <c r="W93" s="265" t="str">
        <f>IF(W91="","",VLOOKUP(W91,'シフト記号表（勤務時間帯）'!$C$6:$U$35,19,FALSE))</f>
        <v/>
      </c>
      <c r="X93" s="265" t="str">
        <f>IF(X91="","",VLOOKUP(X91,'シフト記号表（勤務時間帯）'!$C$6:$U$35,19,FALSE))</f>
        <v/>
      </c>
      <c r="Y93" s="266" t="str">
        <f>IF(Y91="","",VLOOKUP(Y91,'シフト記号表（勤務時間帯）'!$C$6:$U$35,19,FALSE))</f>
        <v/>
      </c>
      <c r="Z93" s="264" t="str">
        <f>IF(Z91="","",VLOOKUP(Z91,'シフト記号表（勤務時間帯）'!$C$6:$U$35,19,FALSE))</f>
        <v/>
      </c>
      <c r="AA93" s="265" t="str">
        <f>IF(AA91="","",VLOOKUP(AA91,'シフト記号表（勤務時間帯）'!$C$6:$U$35,19,FALSE))</f>
        <v/>
      </c>
      <c r="AB93" s="265" t="str">
        <f>IF(AB91="","",VLOOKUP(AB91,'シフト記号表（勤務時間帯）'!$C$6:$U$35,19,FALSE))</f>
        <v/>
      </c>
      <c r="AC93" s="265" t="str">
        <f>IF(AC91="","",VLOOKUP(AC91,'シフト記号表（勤務時間帯）'!$C$6:$U$35,19,FALSE))</f>
        <v/>
      </c>
      <c r="AD93" s="265" t="str">
        <f>IF(AD91="","",VLOOKUP(AD91,'シフト記号表（勤務時間帯）'!$C$6:$U$35,19,FALSE))</f>
        <v/>
      </c>
      <c r="AE93" s="265" t="str">
        <f>IF(AE91="","",VLOOKUP(AE91,'シフト記号表（勤務時間帯）'!$C$6:$U$35,19,FALSE))</f>
        <v/>
      </c>
      <c r="AF93" s="266" t="str">
        <f>IF(AF91="","",VLOOKUP(AF91,'シフト記号表（勤務時間帯）'!$C$6:$U$35,19,FALSE))</f>
        <v/>
      </c>
      <c r="AG93" s="264" t="str">
        <f>IF(AG91="","",VLOOKUP(AG91,'シフト記号表（勤務時間帯）'!$C$6:$U$35,19,FALSE))</f>
        <v/>
      </c>
      <c r="AH93" s="265" t="str">
        <f>IF(AH91="","",VLOOKUP(AH91,'シフト記号表（勤務時間帯）'!$C$6:$U$35,19,FALSE))</f>
        <v/>
      </c>
      <c r="AI93" s="265" t="str">
        <f>IF(AI91="","",VLOOKUP(AI91,'シフト記号表（勤務時間帯）'!$C$6:$U$35,19,FALSE))</f>
        <v/>
      </c>
      <c r="AJ93" s="265" t="str">
        <f>IF(AJ91="","",VLOOKUP(AJ91,'シフト記号表（勤務時間帯）'!$C$6:$U$35,19,FALSE))</f>
        <v/>
      </c>
      <c r="AK93" s="265" t="str">
        <f>IF(AK91="","",VLOOKUP(AK91,'シフト記号表（勤務時間帯）'!$C$6:$U$35,19,FALSE))</f>
        <v/>
      </c>
      <c r="AL93" s="265" t="str">
        <f>IF(AL91="","",VLOOKUP(AL91,'シフト記号表（勤務時間帯）'!$C$6:$U$35,19,FALSE))</f>
        <v/>
      </c>
      <c r="AM93" s="266" t="str">
        <f>IF(AM91="","",VLOOKUP(AM91,'シフト記号表（勤務時間帯）'!$C$6:$U$35,19,FALSE))</f>
        <v/>
      </c>
      <c r="AN93" s="264" t="str">
        <f>IF(AN91="","",VLOOKUP(AN91,'シフト記号表（勤務時間帯）'!$C$6:$U$35,19,FALSE))</f>
        <v/>
      </c>
      <c r="AO93" s="265" t="str">
        <f>IF(AO91="","",VLOOKUP(AO91,'シフト記号表（勤務時間帯）'!$C$6:$U$35,19,FALSE))</f>
        <v/>
      </c>
      <c r="AP93" s="265" t="str">
        <f>IF(AP91="","",VLOOKUP(AP91,'シフト記号表（勤務時間帯）'!$C$6:$U$35,19,FALSE))</f>
        <v/>
      </c>
      <c r="AQ93" s="265" t="str">
        <f>IF(AQ91="","",VLOOKUP(AQ91,'シフト記号表（勤務時間帯）'!$C$6:$U$35,19,FALSE))</f>
        <v/>
      </c>
      <c r="AR93" s="265" t="str">
        <f>IF(AR91="","",VLOOKUP(AR91,'シフト記号表（勤務時間帯）'!$C$6:$U$35,19,FALSE))</f>
        <v/>
      </c>
      <c r="AS93" s="265" t="str">
        <f>IF(AS91="","",VLOOKUP(AS91,'シフト記号表（勤務時間帯）'!$C$6:$U$35,19,FALSE))</f>
        <v/>
      </c>
      <c r="AT93" s="266" t="str">
        <f>IF(AT91="","",VLOOKUP(AT91,'シフト記号表（勤務時間帯）'!$C$6:$U$35,19,FALSE))</f>
        <v/>
      </c>
      <c r="AU93" s="264" t="str">
        <f>IF(AU91="","",VLOOKUP(AU91,'シフト記号表（勤務時間帯）'!$C$6:$U$35,19,FALSE))</f>
        <v/>
      </c>
      <c r="AV93" s="265" t="str">
        <f>IF(AV91="","",VLOOKUP(AV91,'シフト記号表（勤務時間帯）'!$C$6:$U$35,19,FALSE))</f>
        <v/>
      </c>
      <c r="AW93" s="265" t="str">
        <f>IF(AW91="","",VLOOKUP(AW91,'シフト記号表（勤務時間帯）'!$C$6:$U$35,19,FALSE))</f>
        <v/>
      </c>
      <c r="AX93" s="530">
        <f>IF($BB$3="４週",SUM(S93:AT93),IF($BB$3="暦月",SUM(S93:AW93),""))</f>
        <v>0</v>
      </c>
      <c r="AY93" s="531"/>
      <c r="AZ93" s="542">
        <f>IF($BB$3="４週",AX93/4,IF($BB$3="暦月",'地密通所（100名）'!AX93/('地密通所（100名）'!$BB$8/7),""))</f>
        <v>0</v>
      </c>
      <c r="BA93" s="543"/>
      <c r="BB93" s="470"/>
      <c r="BC93" s="452"/>
      <c r="BD93" s="452"/>
      <c r="BE93" s="452"/>
      <c r="BF93" s="453"/>
    </row>
    <row r="94" spans="2:58" ht="20.25" customHeight="1" x14ac:dyDescent="0.4">
      <c r="B94" s="528">
        <f>B91+1</f>
        <v>25</v>
      </c>
      <c r="C94" s="416"/>
      <c r="D94" s="417"/>
      <c r="E94" s="418"/>
      <c r="F94" s="118"/>
      <c r="G94" s="445"/>
      <c r="H94" s="447"/>
      <c r="I94" s="347"/>
      <c r="J94" s="347"/>
      <c r="K94" s="348"/>
      <c r="L94" s="448"/>
      <c r="M94" s="449"/>
      <c r="N94" s="449"/>
      <c r="O94" s="450"/>
      <c r="P94" s="536" t="s">
        <v>49</v>
      </c>
      <c r="Q94" s="537"/>
      <c r="R94" s="538"/>
      <c r="S94" s="274"/>
      <c r="T94" s="273"/>
      <c r="U94" s="273"/>
      <c r="V94" s="273"/>
      <c r="W94" s="273"/>
      <c r="X94" s="273"/>
      <c r="Y94" s="275"/>
      <c r="Z94" s="274"/>
      <c r="AA94" s="273"/>
      <c r="AB94" s="273"/>
      <c r="AC94" s="273"/>
      <c r="AD94" s="273"/>
      <c r="AE94" s="273"/>
      <c r="AF94" s="275"/>
      <c r="AG94" s="274"/>
      <c r="AH94" s="273"/>
      <c r="AI94" s="273"/>
      <c r="AJ94" s="273"/>
      <c r="AK94" s="273"/>
      <c r="AL94" s="273"/>
      <c r="AM94" s="275"/>
      <c r="AN94" s="274"/>
      <c r="AO94" s="273"/>
      <c r="AP94" s="273"/>
      <c r="AQ94" s="273"/>
      <c r="AR94" s="273"/>
      <c r="AS94" s="273"/>
      <c r="AT94" s="275"/>
      <c r="AU94" s="274"/>
      <c r="AV94" s="273"/>
      <c r="AW94" s="273"/>
      <c r="AX94" s="638"/>
      <c r="AY94" s="639"/>
      <c r="AZ94" s="640"/>
      <c r="BA94" s="641"/>
      <c r="BB94" s="468"/>
      <c r="BC94" s="449"/>
      <c r="BD94" s="449"/>
      <c r="BE94" s="449"/>
      <c r="BF94" s="450"/>
    </row>
    <row r="95" spans="2:58" ht="20.25" customHeight="1" x14ac:dyDescent="0.4">
      <c r="B95" s="528"/>
      <c r="C95" s="419"/>
      <c r="D95" s="420"/>
      <c r="E95" s="421"/>
      <c r="F95" s="92"/>
      <c r="G95" s="342"/>
      <c r="H95" s="346"/>
      <c r="I95" s="347"/>
      <c r="J95" s="347"/>
      <c r="K95" s="348"/>
      <c r="L95" s="403"/>
      <c r="M95" s="404"/>
      <c r="N95" s="404"/>
      <c r="O95" s="405"/>
      <c r="P95" s="546" t="s">
        <v>15</v>
      </c>
      <c r="Q95" s="547"/>
      <c r="R95" s="548"/>
      <c r="S95" s="261" t="str">
        <f>IF(S94="","",VLOOKUP(S94,'シフト記号表（勤務時間帯）'!$C$6:$K$35,9,FALSE))</f>
        <v/>
      </c>
      <c r="T95" s="262" t="str">
        <f>IF(T94="","",VLOOKUP(T94,'シフト記号表（勤務時間帯）'!$C$6:$K$35,9,FALSE))</f>
        <v/>
      </c>
      <c r="U95" s="262" t="str">
        <f>IF(U94="","",VLOOKUP(U94,'シフト記号表（勤務時間帯）'!$C$6:$K$35,9,FALSE))</f>
        <v/>
      </c>
      <c r="V95" s="262" t="str">
        <f>IF(V94="","",VLOOKUP(V94,'シフト記号表（勤務時間帯）'!$C$6:$K$35,9,FALSE))</f>
        <v/>
      </c>
      <c r="W95" s="262" t="str">
        <f>IF(W94="","",VLOOKUP(W94,'シフト記号表（勤務時間帯）'!$C$6:$K$35,9,FALSE))</f>
        <v/>
      </c>
      <c r="X95" s="262" t="str">
        <f>IF(X94="","",VLOOKUP(X94,'シフト記号表（勤務時間帯）'!$C$6:$K$35,9,FALSE))</f>
        <v/>
      </c>
      <c r="Y95" s="263" t="str">
        <f>IF(Y94="","",VLOOKUP(Y94,'シフト記号表（勤務時間帯）'!$C$6:$K$35,9,FALSE))</f>
        <v/>
      </c>
      <c r="Z95" s="261" t="str">
        <f>IF(Z94="","",VLOOKUP(Z94,'シフト記号表（勤務時間帯）'!$C$6:$K$35,9,FALSE))</f>
        <v/>
      </c>
      <c r="AA95" s="262" t="str">
        <f>IF(AA94="","",VLOOKUP(AA94,'シフト記号表（勤務時間帯）'!$C$6:$K$35,9,FALSE))</f>
        <v/>
      </c>
      <c r="AB95" s="262" t="str">
        <f>IF(AB94="","",VLOOKUP(AB94,'シフト記号表（勤務時間帯）'!$C$6:$K$35,9,FALSE))</f>
        <v/>
      </c>
      <c r="AC95" s="262" t="str">
        <f>IF(AC94="","",VLOOKUP(AC94,'シフト記号表（勤務時間帯）'!$C$6:$K$35,9,FALSE))</f>
        <v/>
      </c>
      <c r="AD95" s="262" t="str">
        <f>IF(AD94="","",VLOOKUP(AD94,'シフト記号表（勤務時間帯）'!$C$6:$K$35,9,FALSE))</f>
        <v/>
      </c>
      <c r="AE95" s="262" t="str">
        <f>IF(AE94="","",VLOOKUP(AE94,'シフト記号表（勤務時間帯）'!$C$6:$K$35,9,FALSE))</f>
        <v/>
      </c>
      <c r="AF95" s="263" t="str">
        <f>IF(AF94="","",VLOOKUP(AF94,'シフト記号表（勤務時間帯）'!$C$6:$K$35,9,FALSE))</f>
        <v/>
      </c>
      <c r="AG95" s="261" t="str">
        <f>IF(AG94="","",VLOOKUP(AG94,'シフト記号表（勤務時間帯）'!$C$6:$K$35,9,FALSE))</f>
        <v/>
      </c>
      <c r="AH95" s="262" t="str">
        <f>IF(AH94="","",VLOOKUP(AH94,'シフト記号表（勤務時間帯）'!$C$6:$K$35,9,FALSE))</f>
        <v/>
      </c>
      <c r="AI95" s="262" t="str">
        <f>IF(AI94="","",VLOOKUP(AI94,'シフト記号表（勤務時間帯）'!$C$6:$K$35,9,FALSE))</f>
        <v/>
      </c>
      <c r="AJ95" s="262" t="str">
        <f>IF(AJ94="","",VLOOKUP(AJ94,'シフト記号表（勤務時間帯）'!$C$6:$K$35,9,FALSE))</f>
        <v/>
      </c>
      <c r="AK95" s="262" t="str">
        <f>IF(AK94="","",VLOOKUP(AK94,'シフト記号表（勤務時間帯）'!$C$6:$K$35,9,FALSE))</f>
        <v/>
      </c>
      <c r="AL95" s="262" t="str">
        <f>IF(AL94="","",VLOOKUP(AL94,'シフト記号表（勤務時間帯）'!$C$6:$K$35,9,FALSE))</f>
        <v/>
      </c>
      <c r="AM95" s="263" t="str">
        <f>IF(AM94="","",VLOOKUP(AM94,'シフト記号表（勤務時間帯）'!$C$6:$K$35,9,FALSE))</f>
        <v/>
      </c>
      <c r="AN95" s="261" t="str">
        <f>IF(AN94="","",VLOOKUP(AN94,'シフト記号表（勤務時間帯）'!$C$6:$K$35,9,FALSE))</f>
        <v/>
      </c>
      <c r="AO95" s="262" t="str">
        <f>IF(AO94="","",VLOOKUP(AO94,'シフト記号表（勤務時間帯）'!$C$6:$K$35,9,FALSE))</f>
        <v/>
      </c>
      <c r="AP95" s="262" t="str">
        <f>IF(AP94="","",VLOOKUP(AP94,'シフト記号表（勤務時間帯）'!$C$6:$K$35,9,FALSE))</f>
        <v/>
      </c>
      <c r="AQ95" s="262" t="str">
        <f>IF(AQ94="","",VLOOKUP(AQ94,'シフト記号表（勤務時間帯）'!$C$6:$K$35,9,FALSE))</f>
        <v/>
      </c>
      <c r="AR95" s="262" t="str">
        <f>IF(AR94="","",VLOOKUP(AR94,'シフト記号表（勤務時間帯）'!$C$6:$K$35,9,FALSE))</f>
        <v/>
      </c>
      <c r="AS95" s="262" t="str">
        <f>IF(AS94="","",VLOOKUP(AS94,'シフト記号表（勤務時間帯）'!$C$6:$K$35,9,FALSE))</f>
        <v/>
      </c>
      <c r="AT95" s="263" t="str">
        <f>IF(AT94="","",VLOOKUP(AT94,'シフト記号表（勤務時間帯）'!$C$6:$K$35,9,FALSE))</f>
        <v/>
      </c>
      <c r="AU95" s="261" t="str">
        <f>IF(AU94="","",VLOOKUP(AU94,'シフト記号表（勤務時間帯）'!$C$6:$K$35,9,FALSE))</f>
        <v/>
      </c>
      <c r="AV95" s="262" t="str">
        <f>IF(AV94="","",VLOOKUP(AV94,'シフト記号表（勤務時間帯）'!$C$6:$K$35,9,FALSE))</f>
        <v/>
      </c>
      <c r="AW95" s="262" t="str">
        <f>IF(AW94="","",VLOOKUP(AW94,'シフト記号表（勤務時間帯）'!$C$6:$K$35,9,FALSE))</f>
        <v/>
      </c>
      <c r="AX95" s="549">
        <f>IF($BB$3="４週",SUM(S95:AT95),IF($BB$3="暦月",SUM(S95:AW95),""))</f>
        <v>0</v>
      </c>
      <c r="AY95" s="550"/>
      <c r="AZ95" s="551">
        <f>IF($BB$3="４週",AX95/4,IF($BB$3="暦月",'地密通所（100名）'!AX95/('地密通所（100名）'!$BB$8/7),""))</f>
        <v>0</v>
      </c>
      <c r="BA95" s="552"/>
      <c r="BB95" s="469"/>
      <c r="BC95" s="404"/>
      <c r="BD95" s="404"/>
      <c r="BE95" s="404"/>
      <c r="BF95" s="405"/>
    </row>
    <row r="96" spans="2:58" ht="20.25" customHeight="1" x14ac:dyDescent="0.4">
      <c r="B96" s="528"/>
      <c r="C96" s="422"/>
      <c r="D96" s="423"/>
      <c r="E96" s="424"/>
      <c r="F96" s="121">
        <f>C94</f>
        <v>0</v>
      </c>
      <c r="G96" s="446"/>
      <c r="H96" s="346"/>
      <c r="I96" s="347"/>
      <c r="J96" s="347"/>
      <c r="K96" s="348"/>
      <c r="L96" s="451"/>
      <c r="M96" s="452"/>
      <c r="N96" s="452"/>
      <c r="O96" s="453"/>
      <c r="P96" s="553" t="s">
        <v>50</v>
      </c>
      <c r="Q96" s="554"/>
      <c r="R96" s="555"/>
      <c r="S96" s="264" t="str">
        <f>IF(S94="","",VLOOKUP(S94,'シフト記号表（勤務時間帯）'!$C$6:$U$35,19,FALSE))</f>
        <v/>
      </c>
      <c r="T96" s="265" t="str">
        <f>IF(T94="","",VLOOKUP(T94,'シフト記号表（勤務時間帯）'!$C$6:$U$35,19,FALSE))</f>
        <v/>
      </c>
      <c r="U96" s="265" t="str">
        <f>IF(U94="","",VLOOKUP(U94,'シフト記号表（勤務時間帯）'!$C$6:$U$35,19,FALSE))</f>
        <v/>
      </c>
      <c r="V96" s="265" t="str">
        <f>IF(V94="","",VLOOKUP(V94,'シフト記号表（勤務時間帯）'!$C$6:$U$35,19,FALSE))</f>
        <v/>
      </c>
      <c r="W96" s="265" t="str">
        <f>IF(W94="","",VLOOKUP(W94,'シフト記号表（勤務時間帯）'!$C$6:$U$35,19,FALSE))</f>
        <v/>
      </c>
      <c r="X96" s="265" t="str">
        <f>IF(X94="","",VLOOKUP(X94,'シフト記号表（勤務時間帯）'!$C$6:$U$35,19,FALSE))</f>
        <v/>
      </c>
      <c r="Y96" s="266" t="str">
        <f>IF(Y94="","",VLOOKUP(Y94,'シフト記号表（勤務時間帯）'!$C$6:$U$35,19,FALSE))</f>
        <v/>
      </c>
      <c r="Z96" s="264" t="str">
        <f>IF(Z94="","",VLOOKUP(Z94,'シフト記号表（勤務時間帯）'!$C$6:$U$35,19,FALSE))</f>
        <v/>
      </c>
      <c r="AA96" s="265" t="str">
        <f>IF(AA94="","",VLOOKUP(AA94,'シフト記号表（勤務時間帯）'!$C$6:$U$35,19,FALSE))</f>
        <v/>
      </c>
      <c r="AB96" s="265" t="str">
        <f>IF(AB94="","",VLOOKUP(AB94,'シフト記号表（勤務時間帯）'!$C$6:$U$35,19,FALSE))</f>
        <v/>
      </c>
      <c r="AC96" s="265" t="str">
        <f>IF(AC94="","",VLOOKUP(AC94,'シフト記号表（勤務時間帯）'!$C$6:$U$35,19,FALSE))</f>
        <v/>
      </c>
      <c r="AD96" s="265" t="str">
        <f>IF(AD94="","",VLOOKUP(AD94,'シフト記号表（勤務時間帯）'!$C$6:$U$35,19,FALSE))</f>
        <v/>
      </c>
      <c r="AE96" s="265" t="str">
        <f>IF(AE94="","",VLOOKUP(AE94,'シフト記号表（勤務時間帯）'!$C$6:$U$35,19,FALSE))</f>
        <v/>
      </c>
      <c r="AF96" s="266" t="str">
        <f>IF(AF94="","",VLOOKUP(AF94,'シフト記号表（勤務時間帯）'!$C$6:$U$35,19,FALSE))</f>
        <v/>
      </c>
      <c r="AG96" s="264" t="str">
        <f>IF(AG94="","",VLOOKUP(AG94,'シフト記号表（勤務時間帯）'!$C$6:$U$35,19,FALSE))</f>
        <v/>
      </c>
      <c r="AH96" s="265" t="str">
        <f>IF(AH94="","",VLOOKUP(AH94,'シフト記号表（勤務時間帯）'!$C$6:$U$35,19,FALSE))</f>
        <v/>
      </c>
      <c r="AI96" s="265" t="str">
        <f>IF(AI94="","",VLOOKUP(AI94,'シフト記号表（勤務時間帯）'!$C$6:$U$35,19,FALSE))</f>
        <v/>
      </c>
      <c r="AJ96" s="265" t="str">
        <f>IF(AJ94="","",VLOOKUP(AJ94,'シフト記号表（勤務時間帯）'!$C$6:$U$35,19,FALSE))</f>
        <v/>
      </c>
      <c r="AK96" s="265" t="str">
        <f>IF(AK94="","",VLOOKUP(AK94,'シフト記号表（勤務時間帯）'!$C$6:$U$35,19,FALSE))</f>
        <v/>
      </c>
      <c r="AL96" s="265" t="str">
        <f>IF(AL94="","",VLOOKUP(AL94,'シフト記号表（勤務時間帯）'!$C$6:$U$35,19,FALSE))</f>
        <v/>
      </c>
      <c r="AM96" s="266" t="str">
        <f>IF(AM94="","",VLOOKUP(AM94,'シフト記号表（勤務時間帯）'!$C$6:$U$35,19,FALSE))</f>
        <v/>
      </c>
      <c r="AN96" s="264" t="str">
        <f>IF(AN94="","",VLOOKUP(AN94,'シフト記号表（勤務時間帯）'!$C$6:$U$35,19,FALSE))</f>
        <v/>
      </c>
      <c r="AO96" s="265" t="str">
        <f>IF(AO94="","",VLOOKUP(AO94,'シフト記号表（勤務時間帯）'!$C$6:$U$35,19,FALSE))</f>
        <v/>
      </c>
      <c r="AP96" s="265" t="str">
        <f>IF(AP94="","",VLOOKUP(AP94,'シフト記号表（勤務時間帯）'!$C$6:$U$35,19,FALSE))</f>
        <v/>
      </c>
      <c r="AQ96" s="265" t="str">
        <f>IF(AQ94="","",VLOOKUP(AQ94,'シフト記号表（勤務時間帯）'!$C$6:$U$35,19,FALSE))</f>
        <v/>
      </c>
      <c r="AR96" s="265" t="str">
        <f>IF(AR94="","",VLOOKUP(AR94,'シフト記号表（勤務時間帯）'!$C$6:$U$35,19,FALSE))</f>
        <v/>
      </c>
      <c r="AS96" s="265" t="str">
        <f>IF(AS94="","",VLOOKUP(AS94,'シフト記号表（勤務時間帯）'!$C$6:$U$35,19,FALSE))</f>
        <v/>
      </c>
      <c r="AT96" s="266" t="str">
        <f>IF(AT94="","",VLOOKUP(AT94,'シフト記号表（勤務時間帯）'!$C$6:$U$35,19,FALSE))</f>
        <v/>
      </c>
      <c r="AU96" s="264" t="str">
        <f>IF(AU94="","",VLOOKUP(AU94,'シフト記号表（勤務時間帯）'!$C$6:$U$35,19,FALSE))</f>
        <v/>
      </c>
      <c r="AV96" s="265" t="str">
        <f>IF(AV94="","",VLOOKUP(AV94,'シフト記号表（勤務時間帯）'!$C$6:$U$35,19,FALSE))</f>
        <v/>
      </c>
      <c r="AW96" s="265" t="str">
        <f>IF(AW94="","",VLOOKUP(AW94,'シフト記号表（勤務時間帯）'!$C$6:$U$35,19,FALSE))</f>
        <v/>
      </c>
      <c r="AX96" s="530">
        <f>IF($BB$3="４週",SUM(S96:AT96),IF($BB$3="暦月",SUM(S96:AW96),""))</f>
        <v>0</v>
      </c>
      <c r="AY96" s="531"/>
      <c r="AZ96" s="542">
        <f>IF($BB$3="４週",AX96/4,IF($BB$3="暦月",'地密通所（100名）'!AX96/('地密通所（100名）'!$BB$8/7),""))</f>
        <v>0</v>
      </c>
      <c r="BA96" s="543"/>
      <c r="BB96" s="470"/>
      <c r="BC96" s="452"/>
      <c r="BD96" s="452"/>
      <c r="BE96" s="452"/>
      <c r="BF96" s="453"/>
    </row>
    <row r="97" spans="2:58" ht="20.25" customHeight="1" x14ac:dyDescent="0.4">
      <c r="B97" s="528">
        <f>B94+1</f>
        <v>26</v>
      </c>
      <c r="C97" s="416"/>
      <c r="D97" s="417"/>
      <c r="E97" s="418"/>
      <c r="F97" s="118"/>
      <c r="G97" s="445"/>
      <c r="H97" s="447"/>
      <c r="I97" s="347"/>
      <c r="J97" s="347"/>
      <c r="K97" s="348"/>
      <c r="L97" s="448"/>
      <c r="M97" s="449"/>
      <c r="N97" s="449"/>
      <c r="O97" s="450"/>
      <c r="P97" s="536" t="s">
        <v>49</v>
      </c>
      <c r="Q97" s="537"/>
      <c r="R97" s="538"/>
      <c r="S97" s="274"/>
      <c r="T97" s="273"/>
      <c r="U97" s="273"/>
      <c r="V97" s="273"/>
      <c r="W97" s="273"/>
      <c r="X97" s="273"/>
      <c r="Y97" s="275"/>
      <c r="Z97" s="274"/>
      <c r="AA97" s="273"/>
      <c r="AB97" s="273"/>
      <c r="AC97" s="273"/>
      <c r="AD97" s="273"/>
      <c r="AE97" s="273"/>
      <c r="AF97" s="275"/>
      <c r="AG97" s="274"/>
      <c r="AH97" s="273"/>
      <c r="AI97" s="273"/>
      <c r="AJ97" s="273"/>
      <c r="AK97" s="273"/>
      <c r="AL97" s="273"/>
      <c r="AM97" s="275"/>
      <c r="AN97" s="274"/>
      <c r="AO97" s="273"/>
      <c r="AP97" s="273"/>
      <c r="AQ97" s="273"/>
      <c r="AR97" s="273"/>
      <c r="AS97" s="273"/>
      <c r="AT97" s="275"/>
      <c r="AU97" s="274"/>
      <c r="AV97" s="273"/>
      <c r="AW97" s="273"/>
      <c r="AX97" s="638"/>
      <c r="AY97" s="639"/>
      <c r="AZ97" s="640"/>
      <c r="BA97" s="641"/>
      <c r="BB97" s="468"/>
      <c r="BC97" s="449"/>
      <c r="BD97" s="449"/>
      <c r="BE97" s="449"/>
      <c r="BF97" s="450"/>
    </row>
    <row r="98" spans="2:58" ht="20.25" customHeight="1" x14ac:dyDescent="0.4">
      <c r="B98" s="528"/>
      <c r="C98" s="419"/>
      <c r="D98" s="420"/>
      <c r="E98" s="421"/>
      <c r="F98" s="92"/>
      <c r="G98" s="342"/>
      <c r="H98" s="346"/>
      <c r="I98" s="347"/>
      <c r="J98" s="347"/>
      <c r="K98" s="348"/>
      <c r="L98" s="403"/>
      <c r="M98" s="404"/>
      <c r="N98" s="404"/>
      <c r="O98" s="405"/>
      <c r="P98" s="546" t="s">
        <v>15</v>
      </c>
      <c r="Q98" s="547"/>
      <c r="R98" s="548"/>
      <c r="S98" s="261" t="str">
        <f>IF(S97="","",VLOOKUP(S97,'シフト記号表（勤務時間帯）'!$C$6:$K$35,9,FALSE))</f>
        <v/>
      </c>
      <c r="T98" s="262" t="str">
        <f>IF(T97="","",VLOOKUP(T97,'シフト記号表（勤務時間帯）'!$C$6:$K$35,9,FALSE))</f>
        <v/>
      </c>
      <c r="U98" s="262" t="str">
        <f>IF(U97="","",VLOOKUP(U97,'シフト記号表（勤務時間帯）'!$C$6:$K$35,9,FALSE))</f>
        <v/>
      </c>
      <c r="V98" s="262" t="str">
        <f>IF(V97="","",VLOOKUP(V97,'シフト記号表（勤務時間帯）'!$C$6:$K$35,9,FALSE))</f>
        <v/>
      </c>
      <c r="W98" s="262" t="str">
        <f>IF(W97="","",VLOOKUP(W97,'シフト記号表（勤務時間帯）'!$C$6:$K$35,9,FALSE))</f>
        <v/>
      </c>
      <c r="X98" s="262" t="str">
        <f>IF(X97="","",VLOOKUP(X97,'シフト記号表（勤務時間帯）'!$C$6:$K$35,9,FALSE))</f>
        <v/>
      </c>
      <c r="Y98" s="263" t="str">
        <f>IF(Y97="","",VLOOKUP(Y97,'シフト記号表（勤務時間帯）'!$C$6:$K$35,9,FALSE))</f>
        <v/>
      </c>
      <c r="Z98" s="261" t="str">
        <f>IF(Z97="","",VLOOKUP(Z97,'シフト記号表（勤務時間帯）'!$C$6:$K$35,9,FALSE))</f>
        <v/>
      </c>
      <c r="AA98" s="262" t="str">
        <f>IF(AA97="","",VLOOKUP(AA97,'シフト記号表（勤務時間帯）'!$C$6:$K$35,9,FALSE))</f>
        <v/>
      </c>
      <c r="AB98" s="262" t="str">
        <f>IF(AB97="","",VLOOKUP(AB97,'シフト記号表（勤務時間帯）'!$C$6:$K$35,9,FALSE))</f>
        <v/>
      </c>
      <c r="AC98" s="262" t="str">
        <f>IF(AC97="","",VLOOKUP(AC97,'シフト記号表（勤務時間帯）'!$C$6:$K$35,9,FALSE))</f>
        <v/>
      </c>
      <c r="AD98" s="262" t="str">
        <f>IF(AD97="","",VLOOKUP(AD97,'シフト記号表（勤務時間帯）'!$C$6:$K$35,9,FALSE))</f>
        <v/>
      </c>
      <c r="AE98" s="262" t="str">
        <f>IF(AE97="","",VLOOKUP(AE97,'シフト記号表（勤務時間帯）'!$C$6:$K$35,9,FALSE))</f>
        <v/>
      </c>
      <c r="AF98" s="263" t="str">
        <f>IF(AF97="","",VLOOKUP(AF97,'シフト記号表（勤務時間帯）'!$C$6:$K$35,9,FALSE))</f>
        <v/>
      </c>
      <c r="AG98" s="261" t="str">
        <f>IF(AG97="","",VLOOKUP(AG97,'シフト記号表（勤務時間帯）'!$C$6:$K$35,9,FALSE))</f>
        <v/>
      </c>
      <c r="AH98" s="262" t="str">
        <f>IF(AH97="","",VLOOKUP(AH97,'シフト記号表（勤務時間帯）'!$C$6:$K$35,9,FALSE))</f>
        <v/>
      </c>
      <c r="AI98" s="262" t="str">
        <f>IF(AI97="","",VLOOKUP(AI97,'シフト記号表（勤務時間帯）'!$C$6:$K$35,9,FALSE))</f>
        <v/>
      </c>
      <c r="AJ98" s="262" t="str">
        <f>IF(AJ97="","",VLOOKUP(AJ97,'シフト記号表（勤務時間帯）'!$C$6:$K$35,9,FALSE))</f>
        <v/>
      </c>
      <c r="AK98" s="262" t="str">
        <f>IF(AK97="","",VLOOKUP(AK97,'シフト記号表（勤務時間帯）'!$C$6:$K$35,9,FALSE))</f>
        <v/>
      </c>
      <c r="AL98" s="262" t="str">
        <f>IF(AL97="","",VLOOKUP(AL97,'シフト記号表（勤務時間帯）'!$C$6:$K$35,9,FALSE))</f>
        <v/>
      </c>
      <c r="AM98" s="263" t="str">
        <f>IF(AM97="","",VLOOKUP(AM97,'シフト記号表（勤務時間帯）'!$C$6:$K$35,9,FALSE))</f>
        <v/>
      </c>
      <c r="AN98" s="261" t="str">
        <f>IF(AN97="","",VLOOKUP(AN97,'シフト記号表（勤務時間帯）'!$C$6:$K$35,9,FALSE))</f>
        <v/>
      </c>
      <c r="AO98" s="262" t="str">
        <f>IF(AO97="","",VLOOKUP(AO97,'シフト記号表（勤務時間帯）'!$C$6:$K$35,9,FALSE))</f>
        <v/>
      </c>
      <c r="AP98" s="262" t="str">
        <f>IF(AP97="","",VLOOKUP(AP97,'シフト記号表（勤務時間帯）'!$C$6:$K$35,9,FALSE))</f>
        <v/>
      </c>
      <c r="AQ98" s="262" t="str">
        <f>IF(AQ97="","",VLOOKUP(AQ97,'シフト記号表（勤務時間帯）'!$C$6:$K$35,9,FALSE))</f>
        <v/>
      </c>
      <c r="AR98" s="262" t="str">
        <f>IF(AR97="","",VLOOKUP(AR97,'シフト記号表（勤務時間帯）'!$C$6:$K$35,9,FALSE))</f>
        <v/>
      </c>
      <c r="AS98" s="262" t="str">
        <f>IF(AS97="","",VLOOKUP(AS97,'シフト記号表（勤務時間帯）'!$C$6:$K$35,9,FALSE))</f>
        <v/>
      </c>
      <c r="AT98" s="263" t="str">
        <f>IF(AT97="","",VLOOKUP(AT97,'シフト記号表（勤務時間帯）'!$C$6:$K$35,9,FALSE))</f>
        <v/>
      </c>
      <c r="AU98" s="261" t="str">
        <f>IF(AU97="","",VLOOKUP(AU97,'シフト記号表（勤務時間帯）'!$C$6:$K$35,9,FALSE))</f>
        <v/>
      </c>
      <c r="AV98" s="262" t="str">
        <f>IF(AV97="","",VLOOKUP(AV97,'シフト記号表（勤務時間帯）'!$C$6:$K$35,9,FALSE))</f>
        <v/>
      </c>
      <c r="AW98" s="262" t="str">
        <f>IF(AW97="","",VLOOKUP(AW97,'シフト記号表（勤務時間帯）'!$C$6:$K$35,9,FALSE))</f>
        <v/>
      </c>
      <c r="AX98" s="549">
        <f>IF($BB$3="４週",SUM(S98:AT98),IF($BB$3="暦月",SUM(S98:AW98),""))</f>
        <v>0</v>
      </c>
      <c r="AY98" s="550"/>
      <c r="AZ98" s="551">
        <f>IF($BB$3="４週",AX98/4,IF($BB$3="暦月",'地密通所（100名）'!AX98/('地密通所（100名）'!$BB$8/7),""))</f>
        <v>0</v>
      </c>
      <c r="BA98" s="552"/>
      <c r="BB98" s="469"/>
      <c r="BC98" s="404"/>
      <c r="BD98" s="404"/>
      <c r="BE98" s="404"/>
      <c r="BF98" s="405"/>
    </row>
    <row r="99" spans="2:58" ht="20.25" customHeight="1" x14ac:dyDescent="0.4">
      <c r="B99" s="528"/>
      <c r="C99" s="422"/>
      <c r="D99" s="423"/>
      <c r="E99" s="424"/>
      <c r="F99" s="121">
        <f>C97</f>
        <v>0</v>
      </c>
      <c r="G99" s="446"/>
      <c r="H99" s="346"/>
      <c r="I99" s="347"/>
      <c r="J99" s="347"/>
      <c r="K99" s="348"/>
      <c r="L99" s="451"/>
      <c r="M99" s="452"/>
      <c r="N99" s="452"/>
      <c r="O99" s="453"/>
      <c r="P99" s="553" t="s">
        <v>50</v>
      </c>
      <c r="Q99" s="554"/>
      <c r="R99" s="555"/>
      <c r="S99" s="264" t="str">
        <f>IF(S97="","",VLOOKUP(S97,'シフト記号表（勤務時間帯）'!$C$6:$U$35,19,FALSE))</f>
        <v/>
      </c>
      <c r="T99" s="265" t="str">
        <f>IF(T97="","",VLOOKUP(T97,'シフト記号表（勤務時間帯）'!$C$6:$U$35,19,FALSE))</f>
        <v/>
      </c>
      <c r="U99" s="265" t="str">
        <f>IF(U97="","",VLOOKUP(U97,'シフト記号表（勤務時間帯）'!$C$6:$U$35,19,FALSE))</f>
        <v/>
      </c>
      <c r="V99" s="265" t="str">
        <f>IF(V97="","",VLOOKUP(V97,'シフト記号表（勤務時間帯）'!$C$6:$U$35,19,FALSE))</f>
        <v/>
      </c>
      <c r="W99" s="265" t="str">
        <f>IF(W97="","",VLOOKUP(W97,'シフト記号表（勤務時間帯）'!$C$6:$U$35,19,FALSE))</f>
        <v/>
      </c>
      <c r="X99" s="265" t="str">
        <f>IF(X97="","",VLOOKUP(X97,'シフト記号表（勤務時間帯）'!$C$6:$U$35,19,FALSE))</f>
        <v/>
      </c>
      <c r="Y99" s="266" t="str">
        <f>IF(Y97="","",VLOOKUP(Y97,'シフト記号表（勤務時間帯）'!$C$6:$U$35,19,FALSE))</f>
        <v/>
      </c>
      <c r="Z99" s="264" t="str">
        <f>IF(Z97="","",VLOOKUP(Z97,'シフト記号表（勤務時間帯）'!$C$6:$U$35,19,FALSE))</f>
        <v/>
      </c>
      <c r="AA99" s="265" t="str">
        <f>IF(AA97="","",VLOOKUP(AA97,'シフト記号表（勤務時間帯）'!$C$6:$U$35,19,FALSE))</f>
        <v/>
      </c>
      <c r="AB99" s="265" t="str">
        <f>IF(AB97="","",VLOOKUP(AB97,'シフト記号表（勤務時間帯）'!$C$6:$U$35,19,FALSE))</f>
        <v/>
      </c>
      <c r="AC99" s="265" t="str">
        <f>IF(AC97="","",VLOOKUP(AC97,'シフト記号表（勤務時間帯）'!$C$6:$U$35,19,FALSE))</f>
        <v/>
      </c>
      <c r="AD99" s="265" t="str">
        <f>IF(AD97="","",VLOOKUP(AD97,'シフト記号表（勤務時間帯）'!$C$6:$U$35,19,FALSE))</f>
        <v/>
      </c>
      <c r="AE99" s="265" t="str">
        <f>IF(AE97="","",VLOOKUP(AE97,'シフト記号表（勤務時間帯）'!$C$6:$U$35,19,FALSE))</f>
        <v/>
      </c>
      <c r="AF99" s="266" t="str">
        <f>IF(AF97="","",VLOOKUP(AF97,'シフト記号表（勤務時間帯）'!$C$6:$U$35,19,FALSE))</f>
        <v/>
      </c>
      <c r="AG99" s="264" t="str">
        <f>IF(AG97="","",VLOOKUP(AG97,'シフト記号表（勤務時間帯）'!$C$6:$U$35,19,FALSE))</f>
        <v/>
      </c>
      <c r="AH99" s="265" t="str">
        <f>IF(AH97="","",VLOOKUP(AH97,'シフト記号表（勤務時間帯）'!$C$6:$U$35,19,FALSE))</f>
        <v/>
      </c>
      <c r="AI99" s="265" t="str">
        <f>IF(AI97="","",VLOOKUP(AI97,'シフト記号表（勤務時間帯）'!$C$6:$U$35,19,FALSE))</f>
        <v/>
      </c>
      <c r="AJ99" s="265" t="str">
        <f>IF(AJ97="","",VLOOKUP(AJ97,'シフト記号表（勤務時間帯）'!$C$6:$U$35,19,FALSE))</f>
        <v/>
      </c>
      <c r="AK99" s="265" t="str">
        <f>IF(AK97="","",VLOOKUP(AK97,'シフト記号表（勤務時間帯）'!$C$6:$U$35,19,FALSE))</f>
        <v/>
      </c>
      <c r="AL99" s="265" t="str">
        <f>IF(AL97="","",VLOOKUP(AL97,'シフト記号表（勤務時間帯）'!$C$6:$U$35,19,FALSE))</f>
        <v/>
      </c>
      <c r="AM99" s="266" t="str">
        <f>IF(AM97="","",VLOOKUP(AM97,'シフト記号表（勤務時間帯）'!$C$6:$U$35,19,FALSE))</f>
        <v/>
      </c>
      <c r="AN99" s="264" t="str">
        <f>IF(AN97="","",VLOOKUP(AN97,'シフト記号表（勤務時間帯）'!$C$6:$U$35,19,FALSE))</f>
        <v/>
      </c>
      <c r="AO99" s="265" t="str">
        <f>IF(AO97="","",VLOOKUP(AO97,'シフト記号表（勤務時間帯）'!$C$6:$U$35,19,FALSE))</f>
        <v/>
      </c>
      <c r="AP99" s="265" t="str">
        <f>IF(AP97="","",VLOOKUP(AP97,'シフト記号表（勤務時間帯）'!$C$6:$U$35,19,FALSE))</f>
        <v/>
      </c>
      <c r="AQ99" s="265" t="str">
        <f>IF(AQ97="","",VLOOKUP(AQ97,'シフト記号表（勤務時間帯）'!$C$6:$U$35,19,FALSE))</f>
        <v/>
      </c>
      <c r="AR99" s="265" t="str">
        <f>IF(AR97="","",VLOOKUP(AR97,'シフト記号表（勤務時間帯）'!$C$6:$U$35,19,FALSE))</f>
        <v/>
      </c>
      <c r="AS99" s="265" t="str">
        <f>IF(AS97="","",VLOOKUP(AS97,'シフト記号表（勤務時間帯）'!$C$6:$U$35,19,FALSE))</f>
        <v/>
      </c>
      <c r="AT99" s="266" t="str">
        <f>IF(AT97="","",VLOOKUP(AT97,'シフト記号表（勤務時間帯）'!$C$6:$U$35,19,FALSE))</f>
        <v/>
      </c>
      <c r="AU99" s="264" t="str">
        <f>IF(AU97="","",VLOOKUP(AU97,'シフト記号表（勤務時間帯）'!$C$6:$U$35,19,FALSE))</f>
        <v/>
      </c>
      <c r="AV99" s="265" t="str">
        <f>IF(AV97="","",VLOOKUP(AV97,'シフト記号表（勤務時間帯）'!$C$6:$U$35,19,FALSE))</f>
        <v/>
      </c>
      <c r="AW99" s="265" t="str">
        <f>IF(AW97="","",VLOOKUP(AW97,'シフト記号表（勤務時間帯）'!$C$6:$U$35,19,FALSE))</f>
        <v/>
      </c>
      <c r="AX99" s="530">
        <f>IF($BB$3="４週",SUM(S99:AT99),IF($BB$3="暦月",SUM(S99:AW99),""))</f>
        <v>0</v>
      </c>
      <c r="AY99" s="531"/>
      <c r="AZ99" s="542">
        <f>IF($BB$3="４週",AX99/4,IF($BB$3="暦月",'地密通所（100名）'!AX99/('地密通所（100名）'!$BB$8/7),""))</f>
        <v>0</v>
      </c>
      <c r="BA99" s="543"/>
      <c r="BB99" s="470"/>
      <c r="BC99" s="452"/>
      <c r="BD99" s="452"/>
      <c r="BE99" s="452"/>
      <c r="BF99" s="453"/>
    </row>
    <row r="100" spans="2:58" ht="20.25" customHeight="1" x14ac:dyDescent="0.4">
      <c r="B100" s="528">
        <f>B97+1</f>
        <v>27</v>
      </c>
      <c r="C100" s="416"/>
      <c r="D100" s="417"/>
      <c r="E100" s="418"/>
      <c r="F100" s="118"/>
      <c r="G100" s="445"/>
      <c r="H100" s="447"/>
      <c r="I100" s="347"/>
      <c r="J100" s="347"/>
      <c r="K100" s="348"/>
      <c r="L100" s="448"/>
      <c r="M100" s="449"/>
      <c r="N100" s="449"/>
      <c r="O100" s="450"/>
      <c r="P100" s="536" t="s">
        <v>49</v>
      </c>
      <c r="Q100" s="537"/>
      <c r="R100" s="538"/>
      <c r="S100" s="274"/>
      <c r="T100" s="273"/>
      <c r="U100" s="273"/>
      <c r="V100" s="273"/>
      <c r="W100" s="273"/>
      <c r="X100" s="273"/>
      <c r="Y100" s="275"/>
      <c r="Z100" s="274"/>
      <c r="AA100" s="273"/>
      <c r="AB100" s="273"/>
      <c r="AC100" s="273"/>
      <c r="AD100" s="273"/>
      <c r="AE100" s="273"/>
      <c r="AF100" s="275"/>
      <c r="AG100" s="274"/>
      <c r="AH100" s="273"/>
      <c r="AI100" s="273"/>
      <c r="AJ100" s="273"/>
      <c r="AK100" s="273"/>
      <c r="AL100" s="273"/>
      <c r="AM100" s="275"/>
      <c r="AN100" s="274"/>
      <c r="AO100" s="273"/>
      <c r="AP100" s="273"/>
      <c r="AQ100" s="273"/>
      <c r="AR100" s="273"/>
      <c r="AS100" s="273"/>
      <c r="AT100" s="275"/>
      <c r="AU100" s="274"/>
      <c r="AV100" s="273"/>
      <c r="AW100" s="273"/>
      <c r="AX100" s="638"/>
      <c r="AY100" s="639"/>
      <c r="AZ100" s="640"/>
      <c r="BA100" s="641"/>
      <c r="BB100" s="468"/>
      <c r="BC100" s="449"/>
      <c r="BD100" s="449"/>
      <c r="BE100" s="449"/>
      <c r="BF100" s="450"/>
    </row>
    <row r="101" spans="2:58" ht="20.25" customHeight="1" x14ac:dyDescent="0.4">
      <c r="B101" s="528"/>
      <c r="C101" s="419"/>
      <c r="D101" s="420"/>
      <c r="E101" s="421"/>
      <c r="F101" s="92"/>
      <c r="G101" s="342"/>
      <c r="H101" s="346"/>
      <c r="I101" s="347"/>
      <c r="J101" s="347"/>
      <c r="K101" s="348"/>
      <c r="L101" s="403"/>
      <c r="M101" s="404"/>
      <c r="N101" s="404"/>
      <c r="O101" s="405"/>
      <c r="P101" s="546" t="s">
        <v>15</v>
      </c>
      <c r="Q101" s="547"/>
      <c r="R101" s="548"/>
      <c r="S101" s="261" t="str">
        <f>IF(S100="","",VLOOKUP(S100,'シフト記号表（勤務時間帯）'!$C$6:$K$35,9,FALSE))</f>
        <v/>
      </c>
      <c r="T101" s="262" t="str">
        <f>IF(T100="","",VLOOKUP(T100,'シフト記号表（勤務時間帯）'!$C$6:$K$35,9,FALSE))</f>
        <v/>
      </c>
      <c r="U101" s="262" t="str">
        <f>IF(U100="","",VLOOKUP(U100,'シフト記号表（勤務時間帯）'!$C$6:$K$35,9,FALSE))</f>
        <v/>
      </c>
      <c r="V101" s="262" t="str">
        <f>IF(V100="","",VLOOKUP(V100,'シフト記号表（勤務時間帯）'!$C$6:$K$35,9,FALSE))</f>
        <v/>
      </c>
      <c r="W101" s="262" t="str">
        <f>IF(W100="","",VLOOKUP(W100,'シフト記号表（勤務時間帯）'!$C$6:$K$35,9,FALSE))</f>
        <v/>
      </c>
      <c r="X101" s="262" t="str">
        <f>IF(X100="","",VLOOKUP(X100,'シフト記号表（勤務時間帯）'!$C$6:$K$35,9,FALSE))</f>
        <v/>
      </c>
      <c r="Y101" s="263" t="str">
        <f>IF(Y100="","",VLOOKUP(Y100,'シフト記号表（勤務時間帯）'!$C$6:$K$35,9,FALSE))</f>
        <v/>
      </c>
      <c r="Z101" s="261" t="str">
        <f>IF(Z100="","",VLOOKUP(Z100,'シフト記号表（勤務時間帯）'!$C$6:$K$35,9,FALSE))</f>
        <v/>
      </c>
      <c r="AA101" s="262" t="str">
        <f>IF(AA100="","",VLOOKUP(AA100,'シフト記号表（勤務時間帯）'!$C$6:$K$35,9,FALSE))</f>
        <v/>
      </c>
      <c r="AB101" s="262" t="str">
        <f>IF(AB100="","",VLOOKUP(AB100,'シフト記号表（勤務時間帯）'!$C$6:$K$35,9,FALSE))</f>
        <v/>
      </c>
      <c r="AC101" s="262" t="str">
        <f>IF(AC100="","",VLOOKUP(AC100,'シフト記号表（勤務時間帯）'!$C$6:$K$35,9,FALSE))</f>
        <v/>
      </c>
      <c r="AD101" s="262" t="str">
        <f>IF(AD100="","",VLOOKUP(AD100,'シフト記号表（勤務時間帯）'!$C$6:$K$35,9,FALSE))</f>
        <v/>
      </c>
      <c r="AE101" s="262" t="str">
        <f>IF(AE100="","",VLOOKUP(AE100,'シフト記号表（勤務時間帯）'!$C$6:$K$35,9,FALSE))</f>
        <v/>
      </c>
      <c r="AF101" s="263" t="str">
        <f>IF(AF100="","",VLOOKUP(AF100,'シフト記号表（勤務時間帯）'!$C$6:$K$35,9,FALSE))</f>
        <v/>
      </c>
      <c r="AG101" s="261" t="str">
        <f>IF(AG100="","",VLOOKUP(AG100,'シフト記号表（勤務時間帯）'!$C$6:$K$35,9,FALSE))</f>
        <v/>
      </c>
      <c r="AH101" s="262" t="str">
        <f>IF(AH100="","",VLOOKUP(AH100,'シフト記号表（勤務時間帯）'!$C$6:$K$35,9,FALSE))</f>
        <v/>
      </c>
      <c r="AI101" s="262" t="str">
        <f>IF(AI100="","",VLOOKUP(AI100,'シフト記号表（勤務時間帯）'!$C$6:$K$35,9,FALSE))</f>
        <v/>
      </c>
      <c r="AJ101" s="262" t="str">
        <f>IF(AJ100="","",VLOOKUP(AJ100,'シフト記号表（勤務時間帯）'!$C$6:$K$35,9,FALSE))</f>
        <v/>
      </c>
      <c r="AK101" s="262" t="str">
        <f>IF(AK100="","",VLOOKUP(AK100,'シフト記号表（勤務時間帯）'!$C$6:$K$35,9,FALSE))</f>
        <v/>
      </c>
      <c r="AL101" s="262" t="str">
        <f>IF(AL100="","",VLOOKUP(AL100,'シフト記号表（勤務時間帯）'!$C$6:$K$35,9,FALSE))</f>
        <v/>
      </c>
      <c r="AM101" s="263" t="str">
        <f>IF(AM100="","",VLOOKUP(AM100,'シフト記号表（勤務時間帯）'!$C$6:$K$35,9,FALSE))</f>
        <v/>
      </c>
      <c r="AN101" s="261" t="str">
        <f>IF(AN100="","",VLOOKUP(AN100,'シフト記号表（勤務時間帯）'!$C$6:$K$35,9,FALSE))</f>
        <v/>
      </c>
      <c r="AO101" s="262" t="str">
        <f>IF(AO100="","",VLOOKUP(AO100,'シフト記号表（勤務時間帯）'!$C$6:$K$35,9,FALSE))</f>
        <v/>
      </c>
      <c r="AP101" s="262" t="str">
        <f>IF(AP100="","",VLOOKUP(AP100,'シフト記号表（勤務時間帯）'!$C$6:$K$35,9,FALSE))</f>
        <v/>
      </c>
      <c r="AQ101" s="262" t="str">
        <f>IF(AQ100="","",VLOOKUP(AQ100,'シフト記号表（勤務時間帯）'!$C$6:$K$35,9,FALSE))</f>
        <v/>
      </c>
      <c r="AR101" s="262" t="str">
        <f>IF(AR100="","",VLOOKUP(AR100,'シフト記号表（勤務時間帯）'!$C$6:$K$35,9,FALSE))</f>
        <v/>
      </c>
      <c r="AS101" s="262" t="str">
        <f>IF(AS100="","",VLOOKUP(AS100,'シフト記号表（勤務時間帯）'!$C$6:$K$35,9,FALSE))</f>
        <v/>
      </c>
      <c r="AT101" s="263" t="str">
        <f>IF(AT100="","",VLOOKUP(AT100,'シフト記号表（勤務時間帯）'!$C$6:$K$35,9,FALSE))</f>
        <v/>
      </c>
      <c r="AU101" s="261" t="str">
        <f>IF(AU100="","",VLOOKUP(AU100,'シフト記号表（勤務時間帯）'!$C$6:$K$35,9,FALSE))</f>
        <v/>
      </c>
      <c r="AV101" s="262" t="str">
        <f>IF(AV100="","",VLOOKUP(AV100,'シフト記号表（勤務時間帯）'!$C$6:$K$35,9,FALSE))</f>
        <v/>
      </c>
      <c r="AW101" s="262" t="str">
        <f>IF(AW100="","",VLOOKUP(AW100,'シフト記号表（勤務時間帯）'!$C$6:$K$35,9,FALSE))</f>
        <v/>
      </c>
      <c r="AX101" s="549">
        <f>IF($BB$3="４週",SUM(S101:AT101),IF($BB$3="暦月",SUM(S101:AW101),""))</f>
        <v>0</v>
      </c>
      <c r="AY101" s="550"/>
      <c r="AZ101" s="551">
        <f>IF($BB$3="４週",AX101/4,IF($BB$3="暦月",'地密通所（100名）'!AX101/('地密通所（100名）'!$BB$8/7),""))</f>
        <v>0</v>
      </c>
      <c r="BA101" s="552"/>
      <c r="BB101" s="469"/>
      <c r="BC101" s="404"/>
      <c r="BD101" s="404"/>
      <c r="BE101" s="404"/>
      <c r="BF101" s="405"/>
    </row>
    <row r="102" spans="2:58" ht="20.25" customHeight="1" x14ac:dyDescent="0.4">
      <c r="B102" s="528"/>
      <c r="C102" s="422"/>
      <c r="D102" s="423"/>
      <c r="E102" s="424"/>
      <c r="F102" s="121">
        <f>C100</f>
        <v>0</v>
      </c>
      <c r="G102" s="446"/>
      <c r="H102" s="346"/>
      <c r="I102" s="347"/>
      <c r="J102" s="347"/>
      <c r="K102" s="348"/>
      <c r="L102" s="451"/>
      <c r="M102" s="452"/>
      <c r="N102" s="452"/>
      <c r="O102" s="453"/>
      <c r="P102" s="553" t="s">
        <v>50</v>
      </c>
      <c r="Q102" s="554"/>
      <c r="R102" s="555"/>
      <c r="S102" s="264" t="str">
        <f>IF(S100="","",VLOOKUP(S100,'シフト記号表（勤務時間帯）'!$C$6:$U$35,19,FALSE))</f>
        <v/>
      </c>
      <c r="T102" s="265" t="str">
        <f>IF(T100="","",VLOOKUP(T100,'シフト記号表（勤務時間帯）'!$C$6:$U$35,19,FALSE))</f>
        <v/>
      </c>
      <c r="U102" s="265" t="str">
        <f>IF(U100="","",VLOOKUP(U100,'シフト記号表（勤務時間帯）'!$C$6:$U$35,19,FALSE))</f>
        <v/>
      </c>
      <c r="V102" s="265" t="str">
        <f>IF(V100="","",VLOOKUP(V100,'シフト記号表（勤務時間帯）'!$C$6:$U$35,19,FALSE))</f>
        <v/>
      </c>
      <c r="W102" s="265" t="str">
        <f>IF(W100="","",VLOOKUP(W100,'シフト記号表（勤務時間帯）'!$C$6:$U$35,19,FALSE))</f>
        <v/>
      </c>
      <c r="X102" s="265" t="str">
        <f>IF(X100="","",VLOOKUP(X100,'シフト記号表（勤務時間帯）'!$C$6:$U$35,19,FALSE))</f>
        <v/>
      </c>
      <c r="Y102" s="266" t="str">
        <f>IF(Y100="","",VLOOKUP(Y100,'シフト記号表（勤務時間帯）'!$C$6:$U$35,19,FALSE))</f>
        <v/>
      </c>
      <c r="Z102" s="264" t="str">
        <f>IF(Z100="","",VLOOKUP(Z100,'シフト記号表（勤務時間帯）'!$C$6:$U$35,19,FALSE))</f>
        <v/>
      </c>
      <c r="AA102" s="265" t="str">
        <f>IF(AA100="","",VLOOKUP(AA100,'シフト記号表（勤務時間帯）'!$C$6:$U$35,19,FALSE))</f>
        <v/>
      </c>
      <c r="AB102" s="265" t="str">
        <f>IF(AB100="","",VLOOKUP(AB100,'シフト記号表（勤務時間帯）'!$C$6:$U$35,19,FALSE))</f>
        <v/>
      </c>
      <c r="AC102" s="265" t="str">
        <f>IF(AC100="","",VLOOKUP(AC100,'シフト記号表（勤務時間帯）'!$C$6:$U$35,19,FALSE))</f>
        <v/>
      </c>
      <c r="AD102" s="265" t="str">
        <f>IF(AD100="","",VLOOKUP(AD100,'シフト記号表（勤務時間帯）'!$C$6:$U$35,19,FALSE))</f>
        <v/>
      </c>
      <c r="AE102" s="265" t="str">
        <f>IF(AE100="","",VLOOKUP(AE100,'シフト記号表（勤務時間帯）'!$C$6:$U$35,19,FALSE))</f>
        <v/>
      </c>
      <c r="AF102" s="266" t="str">
        <f>IF(AF100="","",VLOOKUP(AF100,'シフト記号表（勤務時間帯）'!$C$6:$U$35,19,FALSE))</f>
        <v/>
      </c>
      <c r="AG102" s="264" t="str">
        <f>IF(AG100="","",VLOOKUP(AG100,'シフト記号表（勤務時間帯）'!$C$6:$U$35,19,FALSE))</f>
        <v/>
      </c>
      <c r="AH102" s="265" t="str">
        <f>IF(AH100="","",VLOOKUP(AH100,'シフト記号表（勤務時間帯）'!$C$6:$U$35,19,FALSE))</f>
        <v/>
      </c>
      <c r="AI102" s="265" t="str">
        <f>IF(AI100="","",VLOOKUP(AI100,'シフト記号表（勤務時間帯）'!$C$6:$U$35,19,FALSE))</f>
        <v/>
      </c>
      <c r="AJ102" s="265" t="str">
        <f>IF(AJ100="","",VLOOKUP(AJ100,'シフト記号表（勤務時間帯）'!$C$6:$U$35,19,FALSE))</f>
        <v/>
      </c>
      <c r="AK102" s="265" t="str">
        <f>IF(AK100="","",VLOOKUP(AK100,'シフト記号表（勤務時間帯）'!$C$6:$U$35,19,FALSE))</f>
        <v/>
      </c>
      <c r="AL102" s="265" t="str">
        <f>IF(AL100="","",VLOOKUP(AL100,'シフト記号表（勤務時間帯）'!$C$6:$U$35,19,FALSE))</f>
        <v/>
      </c>
      <c r="AM102" s="266" t="str">
        <f>IF(AM100="","",VLOOKUP(AM100,'シフト記号表（勤務時間帯）'!$C$6:$U$35,19,FALSE))</f>
        <v/>
      </c>
      <c r="AN102" s="264" t="str">
        <f>IF(AN100="","",VLOOKUP(AN100,'シフト記号表（勤務時間帯）'!$C$6:$U$35,19,FALSE))</f>
        <v/>
      </c>
      <c r="AO102" s="265" t="str">
        <f>IF(AO100="","",VLOOKUP(AO100,'シフト記号表（勤務時間帯）'!$C$6:$U$35,19,FALSE))</f>
        <v/>
      </c>
      <c r="AP102" s="265" t="str">
        <f>IF(AP100="","",VLOOKUP(AP100,'シフト記号表（勤務時間帯）'!$C$6:$U$35,19,FALSE))</f>
        <v/>
      </c>
      <c r="AQ102" s="265" t="str">
        <f>IF(AQ100="","",VLOOKUP(AQ100,'シフト記号表（勤務時間帯）'!$C$6:$U$35,19,FALSE))</f>
        <v/>
      </c>
      <c r="AR102" s="265" t="str">
        <f>IF(AR100="","",VLOOKUP(AR100,'シフト記号表（勤務時間帯）'!$C$6:$U$35,19,FALSE))</f>
        <v/>
      </c>
      <c r="AS102" s="265" t="str">
        <f>IF(AS100="","",VLOOKUP(AS100,'シフト記号表（勤務時間帯）'!$C$6:$U$35,19,FALSE))</f>
        <v/>
      </c>
      <c r="AT102" s="266" t="str">
        <f>IF(AT100="","",VLOOKUP(AT100,'シフト記号表（勤務時間帯）'!$C$6:$U$35,19,FALSE))</f>
        <v/>
      </c>
      <c r="AU102" s="264" t="str">
        <f>IF(AU100="","",VLOOKUP(AU100,'シフト記号表（勤務時間帯）'!$C$6:$U$35,19,FALSE))</f>
        <v/>
      </c>
      <c r="AV102" s="265" t="str">
        <f>IF(AV100="","",VLOOKUP(AV100,'シフト記号表（勤務時間帯）'!$C$6:$U$35,19,FALSE))</f>
        <v/>
      </c>
      <c r="AW102" s="265" t="str">
        <f>IF(AW100="","",VLOOKUP(AW100,'シフト記号表（勤務時間帯）'!$C$6:$U$35,19,FALSE))</f>
        <v/>
      </c>
      <c r="AX102" s="530">
        <f>IF($BB$3="４週",SUM(S102:AT102),IF($BB$3="暦月",SUM(S102:AW102),""))</f>
        <v>0</v>
      </c>
      <c r="AY102" s="531"/>
      <c r="AZ102" s="542">
        <f>IF($BB$3="４週",AX102/4,IF($BB$3="暦月",'地密通所（100名）'!AX102/('地密通所（100名）'!$BB$8/7),""))</f>
        <v>0</v>
      </c>
      <c r="BA102" s="543"/>
      <c r="BB102" s="470"/>
      <c r="BC102" s="452"/>
      <c r="BD102" s="452"/>
      <c r="BE102" s="452"/>
      <c r="BF102" s="453"/>
    </row>
    <row r="103" spans="2:58" ht="20.25" customHeight="1" x14ac:dyDescent="0.4">
      <c r="B103" s="528">
        <f>B100+1</f>
        <v>28</v>
      </c>
      <c r="C103" s="416"/>
      <c r="D103" s="417"/>
      <c r="E103" s="418"/>
      <c r="F103" s="118"/>
      <c r="G103" s="445"/>
      <c r="H103" s="447"/>
      <c r="I103" s="347"/>
      <c r="J103" s="347"/>
      <c r="K103" s="348"/>
      <c r="L103" s="448"/>
      <c r="M103" s="449"/>
      <c r="N103" s="449"/>
      <c r="O103" s="450"/>
      <c r="P103" s="536" t="s">
        <v>49</v>
      </c>
      <c r="Q103" s="537"/>
      <c r="R103" s="538"/>
      <c r="S103" s="274"/>
      <c r="T103" s="273"/>
      <c r="U103" s="273"/>
      <c r="V103" s="273"/>
      <c r="W103" s="273"/>
      <c r="X103" s="273"/>
      <c r="Y103" s="275"/>
      <c r="Z103" s="274"/>
      <c r="AA103" s="273"/>
      <c r="AB103" s="273"/>
      <c r="AC103" s="273"/>
      <c r="AD103" s="273"/>
      <c r="AE103" s="273"/>
      <c r="AF103" s="275"/>
      <c r="AG103" s="274"/>
      <c r="AH103" s="273"/>
      <c r="AI103" s="273"/>
      <c r="AJ103" s="273"/>
      <c r="AK103" s="273"/>
      <c r="AL103" s="273"/>
      <c r="AM103" s="275"/>
      <c r="AN103" s="274"/>
      <c r="AO103" s="273"/>
      <c r="AP103" s="273"/>
      <c r="AQ103" s="273"/>
      <c r="AR103" s="273"/>
      <c r="AS103" s="273"/>
      <c r="AT103" s="275"/>
      <c r="AU103" s="274"/>
      <c r="AV103" s="273"/>
      <c r="AW103" s="273"/>
      <c r="AX103" s="638"/>
      <c r="AY103" s="639"/>
      <c r="AZ103" s="640"/>
      <c r="BA103" s="641"/>
      <c r="BB103" s="468"/>
      <c r="BC103" s="449"/>
      <c r="BD103" s="449"/>
      <c r="BE103" s="449"/>
      <c r="BF103" s="450"/>
    </row>
    <row r="104" spans="2:58" ht="20.25" customHeight="1" x14ac:dyDescent="0.4">
      <c r="B104" s="528"/>
      <c r="C104" s="419"/>
      <c r="D104" s="420"/>
      <c r="E104" s="421"/>
      <c r="F104" s="92"/>
      <c r="G104" s="342"/>
      <c r="H104" s="346"/>
      <c r="I104" s="347"/>
      <c r="J104" s="347"/>
      <c r="K104" s="348"/>
      <c r="L104" s="403"/>
      <c r="M104" s="404"/>
      <c r="N104" s="404"/>
      <c r="O104" s="405"/>
      <c r="P104" s="546" t="s">
        <v>15</v>
      </c>
      <c r="Q104" s="547"/>
      <c r="R104" s="548"/>
      <c r="S104" s="261" t="str">
        <f>IF(S103="","",VLOOKUP(S103,'シフト記号表（勤務時間帯）'!$C$6:$K$35,9,FALSE))</f>
        <v/>
      </c>
      <c r="T104" s="262" t="str">
        <f>IF(T103="","",VLOOKUP(T103,'シフト記号表（勤務時間帯）'!$C$6:$K$35,9,FALSE))</f>
        <v/>
      </c>
      <c r="U104" s="262" t="str">
        <f>IF(U103="","",VLOOKUP(U103,'シフト記号表（勤務時間帯）'!$C$6:$K$35,9,FALSE))</f>
        <v/>
      </c>
      <c r="V104" s="262" t="str">
        <f>IF(V103="","",VLOOKUP(V103,'シフト記号表（勤務時間帯）'!$C$6:$K$35,9,FALSE))</f>
        <v/>
      </c>
      <c r="W104" s="262" t="str">
        <f>IF(W103="","",VLOOKUP(W103,'シフト記号表（勤務時間帯）'!$C$6:$K$35,9,FALSE))</f>
        <v/>
      </c>
      <c r="X104" s="262" t="str">
        <f>IF(X103="","",VLOOKUP(X103,'シフト記号表（勤務時間帯）'!$C$6:$K$35,9,FALSE))</f>
        <v/>
      </c>
      <c r="Y104" s="263" t="str">
        <f>IF(Y103="","",VLOOKUP(Y103,'シフト記号表（勤務時間帯）'!$C$6:$K$35,9,FALSE))</f>
        <v/>
      </c>
      <c r="Z104" s="261" t="str">
        <f>IF(Z103="","",VLOOKUP(Z103,'シフト記号表（勤務時間帯）'!$C$6:$K$35,9,FALSE))</f>
        <v/>
      </c>
      <c r="AA104" s="262" t="str">
        <f>IF(AA103="","",VLOOKUP(AA103,'シフト記号表（勤務時間帯）'!$C$6:$K$35,9,FALSE))</f>
        <v/>
      </c>
      <c r="AB104" s="262" t="str">
        <f>IF(AB103="","",VLOOKUP(AB103,'シフト記号表（勤務時間帯）'!$C$6:$K$35,9,FALSE))</f>
        <v/>
      </c>
      <c r="AC104" s="262" t="str">
        <f>IF(AC103="","",VLOOKUP(AC103,'シフト記号表（勤務時間帯）'!$C$6:$K$35,9,FALSE))</f>
        <v/>
      </c>
      <c r="AD104" s="262" t="str">
        <f>IF(AD103="","",VLOOKUP(AD103,'シフト記号表（勤務時間帯）'!$C$6:$K$35,9,FALSE))</f>
        <v/>
      </c>
      <c r="AE104" s="262" t="str">
        <f>IF(AE103="","",VLOOKUP(AE103,'シフト記号表（勤務時間帯）'!$C$6:$K$35,9,FALSE))</f>
        <v/>
      </c>
      <c r="AF104" s="263" t="str">
        <f>IF(AF103="","",VLOOKUP(AF103,'シフト記号表（勤務時間帯）'!$C$6:$K$35,9,FALSE))</f>
        <v/>
      </c>
      <c r="AG104" s="261" t="str">
        <f>IF(AG103="","",VLOOKUP(AG103,'シフト記号表（勤務時間帯）'!$C$6:$K$35,9,FALSE))</f>
        <v/>
      </c>
      <c r="AH104" s="262" t="str">
        <f>IF(AH103="","",VLOOKUP(AH103,'シフト記号表（勤務時間帯）'!$C$6:$K$35,9,FALSE))</f>
        <v/>
      </c>
      <c r="AI104" s="262" t="str">
        <f>IF(AI103="","",VLOOKUP(AI103,'シフト記号表（勤務時間帯）'!$C$6:$K$35,9,FALSE))</f>
        <v/>
      </c>
      <c r="AJ104" s="262" t="str">
        <f>IF(AJ103="","",VLOOKUP(AJ103,'シフト記号表（勤務時間帯）'!$C$6:$K$35,9,FALSE))</f>
        <v/>
      </c>
      <c r="AK104" s="262" t="str">
        <f>IF(AK103="","",VLOOKUP(AK103,'シフト記号表（勤務時間帯）'!$C$6:$K$35,9,FALSE))</f>
        <v/>
      </c>
      <c r="AL104" s="262" t="str">
        <f>IF(AL103="","",VLOOKUP(AL103,'シフト記号表（勤務時間帯）'!$C$6:$K$35,9,FALSE))</f>
        <v/>
      </c>
      <c r="AM104" s="263" t="str">
        <f>IF(AM103="","",VLOOKUP(AM103,'シフト記号表（勤務時間帯）'!$C$6:$K$35,9,FALSE))</f>
        <v/>
      </c>
      <c r="AN104" s="261" t="str">
        <f>IF(AN103="","",VLOOKUP(AN103,'シフト記号表（勤務時間帯）'!$C$6:$K$35,9,FALSE))</f>
        <v/>
      </c>
      <c r="AO104" s="262" t="str">
        <f>IF(AO103="","",VLOOKUP(AO103,'シフト記号表（勤務時間帯）'!$C$6:$K$35,9,FALSE))</f>
        <v/>
      </c>
      <c r="AP104" s="262" t="str">
        <f>IF(AP103="","",VLOOKUP(AP103,'シフト記号表（勤務時間帯）'!$C$6:$K$35,9,FALSE))</f>
        <v/>
      </c>
      <c r="AQ104" s="262" t="str">
        <f>IF(AQ103="","",VLOOKUP(AQ103,'シフト記号表（勤務時間帯）'!$C$6:$K$35,9,FALSE))</f>
        <v/>
      </c>
      <c r="AR104" s="262" t="str">
        <f>IF(AR103="","",VLOOKUP(AR103,'シフト記号表（勤務時間帯）'!$C$6:$K$35,9,FALSE))</f>
        <v/>
      </c>
      <c r="AS104" s="262" t="str">
        <f>IF(AS103="","",VLOOKUP(AS103,'シフト記号表（勤務時間帯）'!$C$6:$K$35,9,FALSE))</f>
        <v/>
      </c>
      <c r="AT104" s="263" t="str">
        <f>IF(AT103="","",VLOOKUP(AT103,'シフト記号表（勤務時間帯）'!$C$6:$K$35,9,FALSE))</f>
        <v/>
      </c>
      <c r="AU104" s="261" t="str">
        <f>IF(AU103="","",VLOOKUP(AU103,'シフト記号表（勤務時間帯）'!$C$6:$K$35,9,FALSE))</f>
        <v/>
      </c>
      <c r="AV104" s="262" t="str">
        <f>IF(AV103="","",VLOOKUP(AV103,'シフト記号表（勤務時間帯）'!$C$6:$K$35,9,FALSE))</f>
        <v/>
      </c>
      <c r="AW104" s="262" t="str">
        <f>IF(AW103="","",VLOOKUP(AW103,'シフト記号表（勤務時間帯）'!$C$6:$K$35,9,FALSE))</f>
        <v/>
      </c>
      <c r="AX104" s="549">
        <f>IF($BB$3="４週",SUM(S104:AT104),IF($BB$3="暦月",SUM(S104:AW104),""))</f>
        <v>0</v>
      </c>
      <c r="AY104" s="550"/>
      <c r="AZ104" s="551">
        <f>IF($BB$3="４週",AX104/4,IF($BB$3="暦月",'地密通所（100名）'!AX104/('地密通所（100名）'!$BB$8/7),""))</f>
        <v>0</v>
      </c>
      <c r="BA104" s="552"/>
      <c r="BB104" s="469"/>
      <c r="BC104" s="404"/>
      <c r="BD104" s="404"/>
      <c r="BE104" s="404"/>
      <c r="BF104" s="405"/>
    </row>
    <row r="105" spans="2:58" ht="20.25" customHeight="1" x14ac:dyDescent="0.4">
      <c r="B105" s="528"/>
      <c r="C105" s="422"/>
      <c r="D105" s="423"/>
      <c r="E105" s="424"/>
      <c r="F105" s="121">
        <f>C103</f>
        <v>0</v>
      </c>
      <c r="G105" s="446"/>
      <c r="H105" s="346"/>
      <c r="I105" s="347"/>
      <c r="J105" s="347"/>
      <c r="K105" s="348"/>
      <c r="L105" s="451"/>
      <c r="M105" s="452"/>
      <c r="N105" s="452"/>
      <c r="O105" s="453"/>
      <c r="P105" s="553" t="s">
        <v>50</v>
      </c>
      <c r="Q105" s="554"/>
      <c r="R105" s="555"/>
      <c r="S105" s="264" t="str">
        <f>IF(S103="","",VLOOKUP(S103,'シフト記号表（勤務時間帯）'!$C$6:$U$35,19,FALSE))</f>
        <v/>
      </c>
      <c r="T105" s="265" t="str">
        <f>IF(T103="","",VLOOKUP(T103,'シフト記号表（勤務時間帯）'!$C$6:$U$35,19,FALSE))</f>
        <v/>
      </c>
      <c r="U105" s="265" t="str">
        <f>IF(U103="","",VLOOKUP(U103,'シフト記号表（勤務時間帯）'!$C$6:$U$35,19,FALSE))</f>
        <v/>
      </c>
      <c r="V105" s="265" t="str">
        <f>IF(V103="","",VLOOKUP(V103,'シフト記号表（勤務時間帯）'!$C$6:$U$35,19,FALSE))</f>
        <v/>
      </c>
      <c r="W105" s="265" t="str">
        <f>IF(W103="","",VLOOKUP(W103,'シフト記号表（勤務時間帯）'!$C$6:$U$35,19,FALSE))</f>
        <v/>
      </c>
      <c r="X105" s="265" t="str">
        <f>IF(X103="","",VLOOKUP(X103,'シフト記号表（勤務時間帯）'!$C$6:$U$35,19,FALSE))</f>
        <v/>
      </c>
      <c r="Y105" s="266" t="str">
        <f>IF(Y103="","",VLOOKUP(Y103,'シフト記号表（勤務時間帯）'!$C$6:$U$35,19,FALSE))</f>
        <v/>
      </c>
      <c r="Z105" s="264" t="str">
        <f>IF(Z103="","",VLOOKUP(Z103,'シフト記号表（勤務時間帯）'!$C$6:$U$35,19,FALSE))</f>
        <v/>
      </c>
      <c r="AA105" s="265" t="str">
        <f>IF(AA103="","",VLOOKUP(AA103,'シフト記号表（勤務時間帯）'!$C$6:$U$35,19,FALSE))</f>
        <v/>
      </c>
      <c r="AB105" s="265" t="str">
        <f>IF(AB103="","",VLOOKUP(AB103,'シフト記号表（勤務時間帯）'!$C$6:$U$35,19,FALSE))</f>
        <v/>
      </c>
      <c r="AC105" s="265" t="str">
        <f>IF(AC103="","",VLOOKUP(AC103,'シフト記号表（勤務時間帯）'!$C$6:$U$35,19,FALSE))</f>
        <v/>
      </c>
      <c r="AD105" s="265" t="str">
        <f>IF(AD103="","",VLOOKUP(AD103,'シフト記号表（勤務時間帯）'!$C$6:$U$35,19,FALSE))</f>
        <v/>
      </c>
      <c r="AE105" s="265" t="str">
        <f>IF(AE103="","",VLOOKUP(AE103,'シフト記号表（勤務時間帯）'!$C$6:$U$35,19,FALSE))</f>
        <v/>
      </c>
      <c r="AF105" s="266" t="str">
        <f>IF(AF103="","",VLOOKUP(AF103,'シフト記号表（勤務時間帯）'!$C$6:$U$35,19,FALSE))</f>
        <v/>
      </c>
      <c r="AG105" s="264" t="str">
        <f>IF(AG103="","",VLOOKUP(AG103,'シフト記号表（勤務時間帯）'!$C$6:$U$35,19,FALSE))</f>
        <v/>
      </c>
      <c r="AH105" s="265" t="str">
        <f>IF(AH103="","",VLOOKUP(AH103,'シフト記号表（勤務時間帯）'!$C$6:$U$35,19,FALSE))</f>
        <v/>
      </c>
      <c r="AI105" s="265" t="str">
        <f>IF(AI103="","",VLOOKUP(AI103,'シフト記号表（勤務時間帯）'!$C$6:$U$35,19,FALSE))</f>
        <v/>
      </c>
      <c r="AJ105" s="265" t="str">
        <f>IF(AJ103="","",VLOOKUP(AJ103,'シフト記号表（勤務時間帯）'!$C$6:$U$35,19,FALSE))</f>
        <v/>
      </c>
      <c r="AK105" s="265" t="str">
        <f>IF(AK103="","",VLOOKUP(AK103,'シフト記号表（勤務時間帯）'!$C$6:$U$35,19,FALSE))</f>
        <v/>
      </c>
      <c r="AL105" s="265" t="str">
        <f>IF(AL103="","",VLOOKUP(AL103,'シフト記号表（勤務時間帯）'!$C$6:$U$35,19,FALSE))</f>
        <v/>
      </c>
      <c r="AM105" s="266" t="str">
        <f>IF(AM103="","",VLOOKUP(AM103,'シフト記号表（勤務時間帯）'!$C$6:$U$35,19,FALSE))</f>
        <v/>
      </c>
      <c r="AN105" s="264" t="str">
        <f>IF(AN103="","",VLOOKUP(AN103,'シフト記号表（勤務時間帯）'!$C$6:$U$35,19,FALSE))</f>
        <v/>
      </c>
      <c r="AO105" s="265" t="str">
        <f>IF(AO103="","",VLOOKUP(AO103,'シフト記号表（勤務時間帯）'!$C$6:$U$35,19,FALSE))</f>
        <v/>
      </c>
      <c r="AP105" s="265" t="str">
        <f>IF(AP103="","",VLOOKUP(AP103,'シフト記号表（勤務時間帯）'!$C$6:$U$35,19,FALSE))</f>
        <v/>
      </c>
      <c r="AQ105" s="265" t="str">
        <f>IF(AQ103="","",VLOOKUP(AQ103,'シフト記号表（勤務時間帯）'!$C$6:$U$35,19,FALSE))</f>
        <v/>
      </c>
      <c r="AR105" s="265" t="str">
        <f>IF(AR103="","",VLOOKUP(AR103,'シフト記号表（勤務時間帯）'!$C$6:$U$35,19,FALSE))</f>
        <v/>
      </c>
      <c r="AS105" s="265" t="str">
        <f>IF(AS103="","",VLOOKUP(AS103,'シフト記号表（勤務時間帯）'!$C$6:$U$35,19,FALSE))</f>
        <v/>
      </c>
      <c r="AT105" s="266" t="str">
        <f>IF(AT103="","",VLOOKUP(AT103,'シフト記号表（勤務時間帯）'!$C$6:$U$35,19,FALSE))</f>
        <v/>
      </c>
      <c r="AU105" s="264" t="str">
        <f>IF(AU103="","",VLOOKUP(AU103,'シフト記号表（勤務時間帯）'!$C$6:$U$35,19,FALSE))</f>
        <v/>
      </c>
      <c r="AV105" s="265" t="str">
        <f>IF(AV103="","",VLOOKUP(AV103,'シフト記号表（勤務時間帯）'!$C$6:$U$35,19,FALSE))</f>
        <v/>
      </c>
      <c r="AW105" s="265" t="str">
        <f>IF(AW103="","",VLOOKUP(AW103,'シフト記号表（勤務時間帯）'!$C$6:$U$35,19,FALSE))</f>
        <v/>
      </c>
      <c r="AX105" s="530">
        <f>IF($BB$3="４週",SUM(S105:AT105),IF($BB$3="暦月",SUM(S105:AW105),""))</f>
        <v>0</v>
      </c>
      <c r="AY105" s="531"/>
      <c r="AZ105" s="542">
        <f>IF($BB$3="４週",AX105/4,IF($BB$3="暦月",'地密通所（100名）'!AX105/('地密通所（100名）'!$BB$8/7),""))</f>
        <v>0</v>
      </c>
      <c r="BA105" s="543"/>
      <c r="BB105" s="470"/>
      <c r="BC105" s="452"/>
      <c r="BD105" s="452"/>
      <c r="BE105" s="452"/>
      <c r="BF105" s="453"/>
    </row>
    <row r="106" spans="2:58" ht="20.25" customHeight="1" x14ac:dyDescent="0.4">
      <c r="B106" s="528">
        <f>B103+1</f>
        <v>29</v>
      </c>
      <c r="C106" s="416"/>
      <c r="D106" s="417"/>
      <c r="E106" s="418"/>
      <c r="F106" s="118"/>
      <c r="G106" s="445"/>
      <c r="H106" s="447"/>
      <c r="I106" s="347"/>
      <c r="J106" s="347"/>
      <c r="K106" s="348"/>
      <c r="L106" s="448"/>
      <c r="M106" s="449"/>
      <c r="N106" s="449"/>
      <c r="O106" s="450"/>
      <c r="P106" s="536" t="s">
        <v>49</v>
      </c>
      <c r="Q106" s="537"/>
      <c r="R106" s="538"/>
      <c r="S106" s="274"/>
      <c r="T106" s="273"/>
      <c r="U106" s="273"/>
      <c r="V106" s="273"/>
      <c r="W106" s="273"/>
      <c r="X106" s="273"/>
      <c r="Y106" s="275"/>
      <c r="Z106" s="274"/>
      <c r="AA106" s="273"/>
      <c r="AB106" s="273"/>
      <c r="AC106" s="273"/>
      <c r="AD106" s="273"/>
      <c r="AE106" s="273"/>
      <c r="AF106" s="275"/>
      <c r="AG106" s="274"/>
      <c r="AH106" s="273"/>
      <c r="AI106" s="273"/>
      <c r="AJ106" s="273"/>
      <c r="AK106" s="273"/>
      <c r="AL106" s="273"/>
      <c r="AM106" s="275"/>
      <c r="AN106" s="274"/>
      <c r="AO106" s="273"/>
      <c r="AP106" s="273"/>
      <c r="AQ106" s="273"/>
      <c r="AR106" s="273"/>
      <c r="AS106" s="273"/>
      <c r="AT106" s="275"/>
      <c r="AU106" s="274"/>
      <c r="AV106" s="273"/>
      <c r="AW106" s="273"/>
      <c r="AX106" s="638"/>
      <c r="AY106" s="639"/>
      <c r="AZ106" s="640"/>
      <c r="BA106" s="641"/>
      <c r="BB106" s="468"/>
      <c r="BC106" s="449"/>
      <c r="BD106" s="449"/>
      <c r="BE106" s="449"/>
      <c r="BF106" s="450"/>
    </row>
    <row r="107" spans="2:58" ht="20.25" customHeight="1" x14ac:dyDescent="0.4">
      <c r="B107" s="528"/>
      <c r="C107" s="419"/>
      <c r="D107" s="420"/>
      <c r="E107" s="421"/>
      <c r="F107" s="92"/>
      <c r="G107" s="342"/>
      <c r="H107" s="346"/>
      <c r="I107" s="347"/>
      <c r="J107" s="347"/>
      <c r="K107" s="348"/>
      <c r="L107" s="403"/>
      <c r="M107" s="404"/>
      <c r="N107" s="404"/>
      <c r="O107" s="405"/>
      <c r="P107" s="546" t="s">
        <v>15</v>
      </c>
      <c r="Q107" s="547"/>
      <c r="R107" s="548"/>
      <c r="S107" s="261" t="str">
        <f>IF(S106="","",VLOOKUP(S106,'シフト記号表（勤務時間帯）'!$C$6:$K$35,9,FALSE))</f>
        <v/>
      </c>
      <c r="T107" s="262" t="str">
        <f>IF(T106="","",VLOOKUP(T106,'シフト記号表（勤務時間帯）'!$C$6:$K$35,9,FALSE))</f>
        <v/>
      </c>
      <c r="U107" s="262" t="str">
        <f>IF(U106="","",VLOOKUP(U106,'シフト記号表（勤務時間帯）'!$C$6:$K$35,9,FALSE))</f>
        <v/>
      </c>
      <c r="V107" s="262" t="str">
        <f>IF(V106="","",VLOOKUP(V106,'シフト記号表（勤務時間帯）'!$C$6:$K$35,9,FALSE))</f>
        <v/>
      </c>
      <c r="W107" s="262" t="str">
        <f>IF(W106="","",VLOOKUP(W106,'シフト記号表（勤務時間帯）'!$C$6:$K$35,9,FALSE))</f>
        <v/>
      </c>
      <c r="X107" s="262" t="str">
        <f>IF(X106="","",VLOOKUP(X106,'シフト記号表（勤務時間帯）'!$C$6:$K$35,9,FALSE))</f>
        <v/>
      </c>
      <c r="Y107" s="263" t="str">
        <f>IF(Y106="","",VLOOKUP(Y106,'シフト記号表（勤務時間帯）'!$C$6:$K$35,9,FALSE))</f>
        <v/>
      </c>
      <c r="Z107" s="261" t="str">
        <f>IF(Z106="","",VLOOKUP(Z106,'シフト記号表（勤務時間帯）'!$C$6:$K$35,9,FALSE))</f>
        <v/>
      </c>
      <c r="AA107" s="262" t="str">
        <f>IF(AA106="","",VLOOKUP(AA106,'シフト記号表（勤務時間帯）'!$C$6:$K$35,9,FALSE))</f>
        <v/>
      </c>
      <c r="AB107" s="262" t="str">
        <f>IF(AB106="","",VLOOKUP(AB106,'シフト記号表（勤務時間帯）'!$C$6:$K$35,9,FALSE))</f>
        <v/>
      </c>
      <c r="AC107" s="262" t="str">
        <f>IF(AC106="","",VLOOKUP(AC106,'シフト記号表（勤務時間帯）'!$C$6:$K$35,9,FALSE))</f>
        <v/>
      </c>
      <c r="AD107" s="262" t="str">
        <f>IF(AD106="","",VLOOKUP(AD106,'シフト記号表（勤務時間帯）'!$C$6:$K$35,9,FALSE))</f>
        <v/>
      </c>
      <c r="AE107" s="262" t="str">
        <f>IF(AE106="","",VLOOKUP(AE106,'シフト記号表（勤務時間帯）'!$C$6:$K$35,9,FALSE))</f>
        <v/>
      </c>
      <c r="AF107" s="263" t="str">
        <f>IF(AF106="","",VLOOKUP(AF106,'シフト記号表（勤務時間帯）'!$C$6:$K$35,9,FALSE))</f>
        <v/>
      </c>
      <c r="AG107" s="261" t="str">
        <f>IF(AG106="","",VLOOKUP(AG106,'シフト記号表（勤務時間帯）'!$C$6:$K$35,9,FALSE))</f>
        <v/>
      </c>
      <c r="AH107" s="262" t="str">
        <f>IF(AH106="","",VLOOKUP(AH106,'シフト記号表（勤務時間帯）'!$C$6:$K$35,9,FALSE))</f>
        <v/>
      </c>
      <c r="AI107" s="262" t="str">
        <f>IF(AI106="","",VLOOKUP(AI106,'シフト記号表（勤務時間帯）'!$C$6:$K$35,9,FALSE))</f>
        <v/>
      </c>
      <c r="AJ107" s="262" t="str">
        <f>IF(AJ106="","",VLOOKUP(AJ106,'シフト記号表（勤務時間帯）'!$C$6:$K$35,9,FALSE))</f>
        <v/>
      </c>
      <c r="AK107" s="262" t="str">
        <f>IF(AK106="","",VLOOKUP(AK106,'シフト記号表（勤務時間帯）'!$C$6:$K$35,9,FALSE))</f>
        <v/>
      </c>
      <c r="AL107" s="262" t="str">
        <f>IF(AL106="","",VLOOKUP(AL106,'シフト記号表（勤務時間帯）'!$C$6:$K$35,9,FALSE))</f>
        <v/>
      </c>
      <c r="AM107" s="263" t="str">
        <f>IF(AM106="","",VLOOKUP(AM106,'シフト記号表（勤務時間帯）'!$C$6:$K$35,9,FALSE))</f>
        <v/>
      </c>
      <c r="AN107" s="261" t="str">
        <f>IF(AN106="","",VLOOKUP(AN106,'シフト記号表（勤務時間帯）'!$C$6:$K$35,9,FALSE))</f>
        <v/>
      </c>
      <c r="AO107" s="262" t="str">
        <f>IF(AO106="","",VLOOKUP(AO106,'シフト記号表（勤務時間帯）'!$C$6:$K$35,9,FALSE))</f>
        <v/>
      </c>
      <c r="AP107" s="262" t="str">
        <f>IF(AP106="","",VLOOKUP(AP106,'シフト記号表（勤務時間帯）'!$C$6:$K$35,9,FALSE))</f>
        <v/>
      </c>
      <c r="AQ107" s="262" t="str">
        <f>IF(AQ106="","",VLOOKUP(AQ106,'シフト記号表（勤務時間帯）'!$C$6:$K$35,9,FALSE))</f>
        <v/>
      </c>
      <c r="AR107" s="262" t="str">
        <f>IF(AR106="","",VLOOKUP(AR106,'シフト記号表（勤務時間帯）'!$C$6:$K$35,9,FALSE))</f>
        <v/>
      </c>
      <c r="AS107" s="262" t="str">
        <f>IF(AS106="","",VLOOKUP(AS106,'シフト記号表（勤務時間帯）'!$C$6:$K$35,9,FALSE))</f>
        <v/>
      </c>
      <c r="AT107" s="263" t="str">
        <f>IF(AT106="","",VLOOKUP(AT106,'シフト記号表（勤務時間帯）'!$C$6:$K$35,9,FALSE))</f>
        <v/>
      </c>
      <c r="AU107" s="261" t="str">
        <f>IF(AU106="","",VLOOKUP(AU106,'シフト記号表（勤務時間帯）'!$C$6:$K$35,9,FALSE))</f>
        <v/>
      </c>
      <c r="AV107" s="262" t="str">
        <f>IF(AV106="","",VLOOKUP(AV106,'シフト記号表（勤務時間帯）'!$C$6:$K$35,9,FALSE))</f>
        <v/>
      </c>
      <c r="AW107" s="262" t="str">
        <f>IF(AW106="","",VLOOKUP(AW106,'シフト記号表（勤務時間帯）'!$C$6:$K$35,9,FALSE))</f>
        <v/>
      </c>
      <c r="AX107" s="549">
        <f>IF($BB$3="４週",SUM(S107:AT107),IF($BB$3="暦月",SUM(S107:AW107),""))</f>
        <v>0</v>
      </c>
      <c r="AY107" s="550"/>
      <c r="AZ107" s="551">
        <f>IF($BB$3="４週",AX107/4,IF($BB$3="暦月",'地密通所（100名）'!AX107/('地密通所（100名）'!$BB$8/7),""))</f>
        <v>0</v>
      </c>
      <c r="BA107" s="552"/>
      <c r="BB107" s="469"/>
      <c r="BC107" s="404"/>
      <c r="BD107" s="404"/>
      <c r="BE107" s="404"/>
      <c r="BF107" s="405"/>
    </row>
    <row r="108" spans="2:58" ht="20.25" customHeight="1" x14ac:dyDescent="0.4">
      <c r="B108" s="528"/>
      <c r="C108" s="422"/>
      <c r="D108" s="423"/>
      <c r="E108" s="424"/>
      <c r="F108" s="121">
        <f>C106</f>
        <v>0</v>
      </c>
      <c r="G108" s="446"/>
      <c r="H108" s="346"/>
      <c r="I108" s="347"/>
      <c r="J108" s="347"/>
      <c r="K108" s="348"/>
      <c r="L108" s="451"/>
      <c r="M108" s="452"/>
      <c r="N108" s="452"/>
      <c r="O108" s="453"/>
      <c r="P108" s="553" t="s">
        <v>50</v>
      </c>
      <c r="Q108" s="554"/>
      <c r="R108" s="555"/>
      <c r="S108" s="264" t="str">
        <f>IF(S106="","",VLOOKUP(S106,'シフト記号表（勤務時間帯）'!$C$6:$U$35,19,FALSE))</f>
        <v/>
      </c>
      <c r="T108" s="265" t="str">
        <f>IF(T106="","",VLOOKUP(T106,'シフト記号表（勤務時間帯）'!$C$6:$U$35,19,FALSE))</f>
        <v/>
      </c>
      <c r="U108" s="265" t="str">
        <f>IF(U106="","",VLOOKUP(U106,'シフト記号表（勤務時間帯）'!$C$6:$U$35,19,FALSE))</f>
        <v/>
      </c>
      <c r="V108" s="265" t="str">
        <f>IF(V106="","",VLOOKUP(V106,'シフト記号表（勤務時間帯）'!$C$6:$U$35,19,FALSE))</f>
        <v/>
      </c>
      <c r="W108" s="265" t="str">
        <f>IF(W106="","",VLOOKUP(W106,'シフト記号表（勤務時間帯）'!$C$6:$U$35,19,FALSE))</f>
        <v/>
      </c>
      <c r="X108" s="265" t="str">
        <f>IF(X106="","",VLOOKUP(X106,'シフト記号表（勤務時間帯）'!$C$6:$U$35,19,FALSE))</f>
        <v/>
      </c>
      <c r="Y108" s="266" t="str">
        <f>IF(Y106="","",VLOOKUP(Y106,'シフト記号表（勤務時間帯）'!$C$6:$U$35,19,FALSE))</f>
        <v/>
      </c>
      <c r="Z108" s="264" t="str">
        <f>IF(Z106="","",VLOOKUP(Z106,'シフト記号表（勤務時間帯）'!$C$6:$U$35,19,FALSE))</f>
        <v/>
      </c>
      <c r="AA108" s="265" t="str">
        <f>IF(AA106="","",VLOOKUP(AA106,'シフト記号表（勤務時間帯）'!$C$6:$U$35,19,FALSE))</f>
        <v/>
      </c>
      <c r="AB108" s="265" t="str">
        <f>IF(AB106="","",VLOOKUP(AB106,'シフト記号表（勤務時間帯）'!$C$6:$U$35,19,FALSE))</f>
        <v/>
      </c>
      <c r="AC108" s="265" t="str">
        <f>IF(AC106="","",VLOOKUP(AC106,'シフト記号表（勤務時間帯）'!$C$6:$U$35,19,FALSE))</f>
        <v/>
      </c>
      <c r="AD108" s="265" t="str">
        <f>IF(AD106="","",VLOOKUP(AD106,'シフト記号表（勤務時間帯）'!$C$6:$U$35,19,FALSE))</f>
        <v/>
      </c>
      <c r="AE108" s="265" t="str">
        <f>IF(AE106="","",VLOOKUP(AE106,'シフト記号表（勤務時間帯）'!$C$6:$U$35,19,FALSE))</f>
        <v/>
      </c>
      <c r="AF108" s="266" t="str">
        <f>IF(AF106="","",VLOOKUP(AF106,'シフト記号表（勤務時間帯）'!$C$6:$U$35,19,FALSE))</f>
        <v/>
      </c>
      <c r="AG108" s="264" t="str">
        <f>IF(AG106="","",VLOOKUP(AG106,'シフト記号表（勤務時間帯）'!$C$6:$U$35,19,FALSE))</f>
        <v/>
      </c>
      <c r="AH108" s="265" t="str">
        <f>IF(AH106="","",VLOOKUP(AH106,'シフト記号表（勤務時間帯）'!$C$6:$U$35,19,FALSE))</f>
        <v/>
      </c>
      <c r="AI108" s="265" t="str">
        <f>IF(AI106="","",VLOOKUP(AI106,'シフト記号表（勤務時間帯）'!$C$6:$U$35,19,FALSE))</f>
        <v/>
      </c>
      <c r="AJ108" s="265" t="str">
        <f>IF(AJ106="","",VLOOKUP(AJ106,'シフト記号表（勤務時間帯）'!$C$6:$U$35,19,FALSE))</f>
        <v/>
      </c>
      <c r="AK108" s="265" t="str">
        <f>IF(AK106="","",VLOOKUP(AK106,'シフト記号表（勤務時間帯）'!$C$6:$U$35,19,FALSE))</f>
        <v/>
      </c>
      <c r="AL108" s="265" t="str">
        <f>IF(AL106="","",VLOOKUP(AL106,'シフト記号表（勤務時間帯）'!$C$6:$U$35,19,FALSE))</f>
        <v/>
      </c>
      <c r="AM108" s="266" t="str">
        <f>IF(AM106="","",VLOOKUP(AM106,'シフト記号表（勤務時間帯）'!$C$6:$U$35,19,FALSE))</f>
        <v/>
      </c>
      <c r="AN108" s="264" t="str">
        <f>IF(AN106="","",VLOOKUP(AN106,'シフト記号表（勤務時間帯）'!$C$6:$U$35,19,FALSE))</f>
        <v/>
      </c>
      <c r="AO108" s="265" t="str">
        <f>IF(AO106="","",VLOOKUP(AO106,'シフト記号表（勤務時間帯）'!$C$6:$U$35,19,FALSE))</f>
        <v/>
      </c>
      <c r="AP108" s="265" t="str">
        <f>IF(AP106="","",VLOOKUP(AP106,'シフト記号表（勤務時間帯）'!$C$6:$U$35,19,FALSE))</f>
        <v/>
      </c>
      <c r="AQ108" s="265" t="str">
        <f>IF(AQ106="","",VLOOKUP(AQ106,'シフト記号表（勤務時間帯）'!$C$6:$U$35,19,FALSE))</f>
        <v/>
      </c>
      <c r="AR108" s="265" t="str">
        <f>IF(AR106="","",VLOOKUP(AR106,'シフト記号表（勤務時間帯）'!$C$6:$U$35,19,FALSE))</f>
        <v/>
      </c>
      <c r="AS108" s="265" t="str">
        <f>IF(AS106="","",VLOOKUP(AS106,'シフト記号表（勤務時間帯）'!$C$6:$U$35,19,FALSE))</f>
        <v/>
      </c>
      <c r="AT108" s="266" t="str">
        <f>IF(AT106="","",VLOOKUP(AT106,'シフト記号表（勤務時間帯）'!$C$6:$U$35,19,FALSE))</f>
        <v/>
      </c>
      <c r="AU108" s="264" t="str">
        <f>IF(AU106="","",VLOOKUP(AU106,'シフト記号表（勤務時間帯）'!$C$6:$U$35,19,FALSE))</f>
        <v/>
      </c>
      <c r="AV108" s="265" t="str">
        <f>IF(AV106="","",VLOOKUP(AV106,'シフト記号表（勤務時間帯）'!$C$6:$U$35,19,FALSE))</f>
        <v/>
      </c>
      <c r="AW108" s="265" t="str">
        <f>IF(AW106="","",VLOOKUP(AW106,'シフト記号表（勤務時間帯）'!$C$6:$U$35,19,FALSE))</f>
        <v/>
      </c>
      <c r="AX108" s="530">
        <f>IF($BB$3="４週",SUM(S108:AT108),IF($BB$3="暦月",SUM(S108:AW108),""))</f>
        <v>0</v>
      </c>
      <c r="AY108" s="531"/>
      <c r="AZ108" s="542">
        <f>IF($BB$3="４週",AX108/4,IF($BB$3="暦月",'地密通所（100名）'!AX108/('地密通所（100名）'!$BB$8/7),""))</f>
        <v>0</v>
      </c>
      <c r="BA108" s="543"/>
      <c r="BB108" s="470"/>
      <c r="BC108" s="452"/>
      <c r="BD108" s="452"/>
      <c r="BE108" s="452"/>
      <c r="BF108" s="453"/>
    </row>
    <row r="109" spans="2:58" ht="20.25" customHeight="1" x14ac:dyDescent="0.4">
      <c r="B109" s="528">
        <f>B106+1</f>
        <v>30</v>
      </c>
      <c r="C109" s="416"/>
      <c r="D109" s="417"/>
      <c r="E109" s="418"/>
      <c r="F109" s="118"/>
      <c r="G109" s="445"/>
      <c r="H109" s="447"/>
      <c r="I109" s="347"/>
      <c r="J109" s="347"/>
      <c r="K109" s="348"/>
      <c r="L109" s="448"/>
      <c r="M109" s="449"/>
      <c r="N109" s="449"/>
      <c r="O109" s="450"/>
      <c r="P109" s="536" t="s">
        <v>49</v>
      </c>
      <c r="Q109" s="537"/>
      <c r="R109" s="538"/>
      <c r="S109" s="274"/>
      <c r="T109" s="273"/>
      <c r="U109" s="273"/>
      <c r="V109" s="273"/>
      <c r="W109" s="273"/>
      <c r="X109" s="273"/>
      <c r="Y109" s="275"/>
      <c r="Z109" s="274"/>
      <c r="AA109" s="273"/>
      <c r="AB109" s="273"/>
      <c r="AC109" s="273"/>
      <c r="AD109" s="273"/>
      <c r="AE109" s="273"/>
      <c r="AF109" s="275"/>
      <c r="AG109" s="274"/>
      <c r="AH109" s="273"/>
      <c r="AI109" s="273"/>
      <c r="AJ109" s="273"/>
      <c r="AK109" s="273"/>
      <c r="AL109" s="273"/>
      <c r="AM109" s="275"/>
      <c r="AN109" s="274"/>
      <c r="AO109" s="273"/>
      <c r="AP109" s="273"/>
      <c r="AQ109" s="273"/>
      <c r="AR109" s="273"/>
      <c r="AS109" s="273"/>
      <c r="AT109" s="275"/>
      <c r="AU109" s="274"/>
      <c r="AV109" s="273"/>
      <c r="AW109" s="273"/>
      <c r="AX109" s="638"/>
      <c r="AY109" s="639"/>
      <c r="AZ109" s="640"/>
      <c r="BA109" s="641"/>
      <c r="BB109" s="468"/>
      <c r="BC109" s="449"/>
      <c r="BD109" s="449"/>
      <c r="BE109" s="449"/>
      <c r="BF109" s="450"/>
    </row>
    <row r="110" spans="2:58" ht="20.25" customHeight="1" x14ac:dyDescent="0.4">
      <c r="B110" s="528"/>
      <c r="C110" s="419"/>
      <c r="D110" s="420"/>
      <c r="E110" s="421"/>
      <c r="F110" s="92"/>
      <c r="G110" s="342"/>
      <c r="H110" s="346"/>
      <c r="I110" s="347"/>
      <c r="J110" s="347"/>
      <c r="K110" s="348"/>
      <c r="L110" s="403"/>
      <c r="M110" s="404"/>
      <c r="N110" s="404"/>
      <c r="O110" s="405"/>
      <c r="P110" s="546" t="s">
        <v>15</v>
      </c>
      <c r="Q110" s="547"/>
      <c r="R110" s="548"/>
      <c r="S110" s="261" t="str">
        <f>IF(S109="","",VLOOKUP(S109,'シフト記号表（勤務時間帯）'!$C$6:$K$35,9,FALSE))</f>
        <v/>
      </c>
      <c r="T110" s="262" t="str">
        <f>IF(T109="","",VLOOKUP(T109,'シフト記号表（勤務時間帯）'!$C$6:$K$35,9,FALSE))</f>
        <v/>
      </c>
      <c r="U110" s="262" t="str">
        <f>IF(U109="","",VLOOKUP(U109,'シフト記号表（勤務時間帯）'!$C$6:$K$35,9,FALSE))</f>
        <v/>
      </c>
      <c r="V110" s="262" t="str">
        <f>IF(V109="","",VLOOKUP(V109,'シフト記号表（勤務時間帯）'!$C$6:$K$35,9,FALSE))</f>
        <v/>
      </c>
      <c r="W110" s="262" t="str">
        <f>IF(W109="","",VLOOKUP(W109,'シフト記号表（勤務時間帯）'!$C$6:$K$35,9,FALSE))</f>
        <v/>
      </c>
      <c r="X110" s="262" t="str">
        <f>IF(X109="","",VLOOKUP(X109,'シフト記号表（勤務時間帯）'!$C$6:$K$35,9,FALSE))</f>
        <v/>
      </c>
      <c r="Y110" s="263" t="str">
        <f>IF(Y109="","",VLOOKUP(Y109,'シフト記号表（勤務時間帯）'!$C$6:$K$35,9,FALSE))</f>
        <v/>
      </c>
      <c r="Z110" s="261" t="str">
        <f>IF(Z109="","",VLOOKUP(Z109,'シフト記号表（勤務時間帯）'!$C$6:$K$35,9,FALSE))</f>
        <v/>
      </c>
      <c r="AA110" s="262" t="str">
        <f>IF(AA109="","",VLOOKUP(AA109,'シフト記号表（勤務時間帯）'!$C$6:$K$35,9,FALSE))</f>
        <v/>
      </c>
      <c r="AB110" s="262" t="str">
        <f>IF(AB109="","",VLOOKUP(AB109,'シフト記号表（勤務時間帯）'!$C$6:$K$35,9,FALSE))</f>
        <v/>
      </c>
      <c r="AC110" s="262" t="str">
        <f>IF(AC109="","",VLOOKUP(AC109,'シフト記号表（勤務時間帯）'!$C$6:$K$35,9,FALSE))</f>
        <v/>
      </c>
      <c r="AD110" s="262" t="str">
        <f>IF(AD109="","",VLOOKUP(AD109,'シフト記号表（勤務時間帯）'!$C$6:$K$35,9,FALSE))</f>
        <v/>
      </c>
      <c r="AE110" s="262" t="str">
        <f>IF(AE109="","",VLOOKUP(AE109,'シフト記号表（勤務時間帯）'!$C$6:$K$35,9,FALSE))</f>
        <v/>
      </c>
      <c r="AF110" s="263" t="str">
        <f>IF(AF109="","",VLOOKUP(AF109,'シフト記号表（勤務時間帯）'!$C$6:$K$35,9,FALSE))</f>
        <v/>
      </c>
      <c r="AG110" s="261" t="str">
        <f>IF(AG109="","",VLOOKUP(AG109,'シフト記号表（勤務時間帯）'!$C$6:$K$35,9,FALSE))</f>
        <v/>
      </c>
      <c r="AH110" s="262" t="str">
        <f>IF(AH109="","",VLOOKUP(AH109,'シフト記号表（勤務時間帯）'!$C$6:$K$35,9,FALSE))</f>
        <v/>
      </c>
      <c r="AI110" s="262" t="str">
        <f>IF(AI109="","",VLOOKUP(AI109,'シフト記号表（勤務時間帯）'!$C$6:$K$35,9,FALSE))</f>
        <v/>
      </c>
      <c r="AJ110" s="262" t="str">
        <f>IF(AJ109="","",VLOOKUP(AJ109,'シフト記号表（勤務時間帯）'!$C$6:$K$35,9,FALSE))</f>
        <v/>
      </c>
      <c r="AK110" s="262" t="str">
        <f>IF(AK109="","",VLOOKUP(AK109,'シフト記号表（勤務時間帯）'!$C$6:$K$35,9,FALSE))</f>
        <v/>
      </c>
      <c r="AL110" s="262" t="str">
        <f>IF(AL109="","",VLOOKUP(AL109,'シフト記号表（勤務時間帯）'!$C$6:$K$35,9,FALSE))</f>
        <v/>
      </c>
      <c r="AM110" s="263" t="str">
        <f>IF(AM109="","",VLOOKUP(AM109,'シフト記号表（勤務時間帯）'!$C$6:$K$35,9,FALSE))</f>
        <v/>
      </c>
      <c r="AN110" s="261" t="str">
        <f>IF(AN109="","",VLOOKUP(AN109,'シフト記号表（勤務時間帯）'!$C$6:$K$35,9,FALSE))</f>
        <v/>
      </c>
      <c r="AO110" s="262" t="str">
        <f>IF(AO109="","",VLOOKUP(AO109,'シフト記号表（勤務時間帯）'!$C$6:$K$35,9,FALSE))</f>
        <v/>
      </c>
      <c r="AP110" s="262" t="str">
        <f>IF(AP109="","",VLOOKUP(AP109,'シフト記号表（勤務時間帯）'!$C$6:$K$35,9,FALSE))</f>
        <v/>
      </c>
      <c r="AQ110" s="262" t="str">
        <f>IF(AQ109="","",VLOOKUP(AQ109,'シフト記号表（勤務時間帯）'!$C$6:$K$35,9,FALSE))</f>
        <v/>
      </c>
      <c r="AR110" s="262" t="str">
        <f>IF(AR109="","",VLOOKUP(AR109,'シフト記号表（勤務時間帯）'!$C$6:$K$35,9,FALSE))</f>
        <v/>
      </c>
      <c r="AS110" s="262" t="str">
        <f>IF(AS109="","",VLOOKUP(AS109,'シフト記号表（勤務時間帯）'!$C$6:$K$35,9,FALSE))</f>
        <v/>
      </c>
      <c r="AT110" s="263" t="str">
        <f>IF(AT109="","",VLOOKUP(AT109,'シフト記号表（勤務時間帯）'!$C$6:$K$35,9,FALSE))</f>
        <v/>
      </c>
      <c r="AU110" s="261" t="str">
        <f>IF(AU109="","",VLOOKUP(AU109,'シフト記号表（勤務時間帯）'!$C$6:$K$35,9,FALSE))</f>
        <v/>
      </c>
      <c r="AV110" s="262" t="str">
        <f>IF(AV109="","",VLOOKUP(AV109,'シフト記号表（勤務時間帯）'!$C$6:$K$35,9,FALSE))</f>
        <v/>
      </c>
      <c r="AW110" s="262" t="str">
        <f>IF(AW109="","",VLOOKUP(AW109,'シフト記号表（勤務時間帯）'!$C$6:$K$35,9,FALSE))</f>
        <v/>
      </c>
      <c r="AX110" s="549">
        <f>IF($BB$3="４週",SUM(S110:AT110),IF($BB$3="暦月",SUM(S110:AW110),""))</f>
        <v>0</v>
      </c>
      <c r="AY110" s="550"/>
      <c r="AZ110" s="551">
        <f>IF($BB$3="４週",AX110/4,IF($BB$3="暦月",'地密通所（100名）'!AX110/('地密通所（100名）'!$BB$8/7),""))</f>
        <v>0</v>
      </c>
      <c r="BA110" s="552"/>
      <c r="BB110" s="469"/>
      <c r="BC110" s="404"/>
      <c r="BD110" s="404"/>
      <c r="BE110" s="404"/>
      <c r="BF110" s="405"/>
    </row>
    <row r="111" spans="2:58" ht="20.25" customHeight="1" x14ac:dyDescent="0.4">
      <c r="B111" s="528"/>
      <c r="C111" s="422"/>
      <c r="D111" s="423"/>
      <c r="E111" s="424"/>
      <c r="F111" s="121">
        <f>C109</f>
        <v>0</v>
      </c>
      <c r="G111" s="446"/>
      <c r="H111" s="346"/>
      <c r="I111" s="347"/>
      <c r="J111" s="347"/>
      <c r="K111" s="348"/>
      <c r="L111" s="451"/>
      <c r="M111" s="452"/>
      <c r="N111" s="452"/>
      <c r="O111" s="453"/>
      <c r="P111" s="553" t="s">
        <v>50</v>
      </c>
      <c r="Q111" s="554"/>
      <c r="R111" s="555"/>
      <c r="S111" s="264" t="str">
        <f>IF(S109="","",VLOOKUP(S109,'シフト記号表（勤務時間帯）'!$C$6:$U$35,19,FALSE))</f>
        <v/>
      </c>
      <c r="T111" s="265" t="str">
        <f>IF(T109="","",VLOOKUP(T109,'シフト記号表（勤務時間帯）'!$C$6:$U$35,19,FALSE))</f>
        <v/>
      </c>
      <c r="U111" s="265" t="str">
        <f>IF(U109="","",VLOOKUP(U109,'シフト記号表（勤務時間帯）'!$C$6:$U$35,19,FALSE))</f>
        <v/>
      </c>
      <c r="V111" s="265" t="str">
        <f>IF(V109="","",VLOOKUP(V109,'シフト記号表（勤務時間帯）'!$C$6:$U$35,19,FALSE))</f>
        <v/>
      </c>
      <c r="W111" s="265" t="str">
        <f>IF(W109="","",VLOOKUP(W109,'シフト記号表（勤務時間帯）'!$C$6:$U$35,19,FALSE))</f>
        <v/>
      </c>
      <c r="X111" s="265" t="str">
        <f>IF(X109="","",VLOOKUP(X109,'シフト記号表（勤務時間帯）'!$C$6:$U$35,19,FALSE))</f>
        <v/>
      </c>
      <c r="Y111" s="266" t="str">
        <f>IF(Y109="","",VLOOKUP(Y109,'シフト記号表（勤務時間帯）'!$C$6:$U$35,19,FALSE))</f>
        <v/>
      </c>
      <c r="Z111" s="264" t="str">
        <f>IF(Z109="","",VLOOKUP(Z109,'シフト記号表（勤務時間帯）'!$C$6:$U$35,19,FALSE))</f>
        <v/>
      </c>
      <c r="AA111" s="265" t="str">
        <f>IF(AA109="","",VLOOKUP(AA109,'シフト記号表（勤務時間帯）'!$C$6:$U$35,19,FALSE))</f>
        <v/>
      </c>
      <c r="AB111" s="265" t="str">
        <f>IF(AB109="","",VLOOKUP(AB109,'シフト記号表（勤務時間帯）'!$C$6:$U$35,19,FALSE))</f>
        <v/>
      </c>
      <c r="AC111" s="265" t="str">
        <f>IF(AC109="","",VLOOKUP(AC109,'シフト記号表（勤務時間帯）'!$C$6:$U$35,19,FALSE))</f>
        <v/>
      </c>
      <c r="AD111" s="265" t="str">
        <f>IF(AD109="","",VLOOKUP(AD109,'シフト記号表（勤務時間帯）'!$C$6:$U$35,19,FALSE))</f>
        <v/>
      </c>
      <c r="AE111" s="265" t="str">
        <f>IF(AE109="","",VLOOKUP(AE109,'シフト記号表（勤務時間帯）'!$C$6:$U$35,19,FALSE))</f>
        <v/>
      </c>
      <c r="AF111" s="266" t="str">
        <f>IF(AF109="","",VLOOKUP(AF109,'シフト記号表（勤務時間帯）'!$C$6:$U$35,19,FALSE))</f>
        <v/>
      </c>
      <c r="AG111" s="264" t="str">
        <f>IF(AG109="","",VLOOKUP(AG109,'シフト記号表（勤務時間帯）'!$C$6:$U$35,19,FALSE))</f>
        <v/>
      </c>
      <c r="AH111" s="265" t="str">
        <f>IF(AH109="","",VLOOKUP(AH109,'シフト記号表（勤務時間帯）'!$C$6:$U$35,19,FALSE))</f>
        <v/>
      </c>
      <c r="AI111" s="265" t="str">
        <f>IF(AI109="","",VLOOKUP(AI109,'シフト記号表（勤務時間帯）'!$C$6:$U$35,19,FALSE))</f>
        <v/>
      </c>
      <c r="AJ111" s="265" t="str">
        <f>IF(AJ109="","",VLOOKUP(AJ109,'シフト記号表（勤務時間帯）'!$C$6:$U$35,19,FALSE))</f>
        <v/>
      </c>
      <c r="AK111" s="265" t="str">
        <f>IF(AK109="","",VLOOKUP(AK109,'シフト記号表（勤務時間帯）'!$C$6:$U$35,19,FALSE))</f>
        <v/>
      </c>
      <c r="AL111" s="265" t="str">
        <f>IF(AL109="","",VLOOKUP(AL109,'シフト記号表（勤務時間帯）'!$C$6:$U$35,19,FALSE))</f>
        <v/>
      </c>
      <c r="AM111" s="266" t="str">
        <f>IF(AM109="","",VLOOKUP(AM109,'シフト記号表（勤務時間帯）'!$C$6:$U$35,19,FALSE))</f>
        <v/>
      </c>
      <c r="AN111" s="264" t="str">
        <f>IF(AN109="","",VLOOKUP(AN109,'シフト記号表（勤務時間帯）'!$C$6:$U$35,19,FALSE))</f>
        <v/>
      </c>
      <c r="AO111" s="265" t="str">
        <f>IF(AO109="","",VLOOKUP(AO109,'シフト記号表（勤務時間帯）'!$C$6:$U$35,19,FALSE))</f>
        <v/>
      </c>
      <c r="AP111" s="265" t="str">
        <f>IF(AP109="","",VLOOKUP(AP109,'シフト記号表（勤務時間帯）'!$C$6:$U$35,19,FALSE))</f>
        <v/>
      </c>
      <c r="AQ111" s="265" t="str">
        <f>IF(AQ109="","",VLOOKUP(AQ109,'シフト記号表（勤務時間帯）'!$C$6:$U$35,19,FALSE))</f>
        <v/>
      </c>
      <c r="AR111" s="265" t="str">
        <f>IF(AR109="","",VLOOKUP(AR109,'シフト記号表（勤務時間帯）'!$C$6:$U$35,19,FALSE))</f>
        <v/>
      </c>
      <c r="AS111" s="265" t="str">
        <f>IF(AS109="","",VLOOKUP(AS109,'シフト記号表（勤務時間帯）'!$C$6:$U$35,19,FALSE))</f>
        <v/>
      </c>
      <c r="AT111" s="266" t="str">
        <f>IF(AT109="","",VLOOKUP(AT109,'シフト記号表（勤務時間帯）'!$C$6:$U$35,19,FALSE))</f>
        <v/>
      </c>
      <c r="AU111" s="264" t="str">
        <f>IF(AU109="","",VLOOKUP(AU109,'シフト記号表（勤務時間帯）'!$C$6:$U$35,19,FALSE))</f>
        <v/>
      </c>
      <c r="AV111" s="265" t="str">
        <f>IF(AV109="","",VLOOKUP(AV109,'シフト記号表（勤務時間帯）'!$C$6:$U$35,19,FALSE))</f>
        <v/>
      </c>
      <c r="AW111" s="265" t="str">
        <f>IF(AW109="","",VLOOKUP(AW109,'シフト記号表（勤務時間帯）'!$C$6:$U$35,19,FALSE))</f>
        <v/>
      </c>
      <c r="AX111" s="530">
        <f>IF($BB$3="４週",SUM(S111:AT111),IF($BB$3="暦月",SUM(S111:AW111),""))</f>
        <v>0</v>
      </c>
      <c r="AY111" s="531"/>
      <c r="AZ111" s="542">
        <f>IF($BB$3="４週",AX111/4,IF($BB$3="暦月",'地密通所（100名）'!AX111/('地密通所（100名）'!$BB$8/7),""))</f>
        <v>0</v>
      </c>
      <c r="BA111" s="543"/>
      <c r="BB111" s="470"/>
      <c r="BC111" s="452"/>
      <c r="BD111" s="452"/>
      <c r="BE111" s="452"/>
      <c r="BF111" s="453"/>
    </row>
    <row r="112" spans="2:58" ht="20.25" customHeight="1" x14ac:dyDescent="0.4">
      <c r="B112" s="528">
        <f>B109+1</f>
        <v>31</v>
      </c>
      <c r="C112" s="416"/>
      <c r="D112" s="417"/>
      <c r="E112" s="418"/>
      <c r="F112" s="118"/>
      <c r="G112" s="445"/>
      <c r="H112" s="447"/>
      <c r="I112" s="347"/>
      <c r="J112" s="347"/>
      <c r="K112" s="348"/>
      <c r="L112" s="448"/>
      <c r="M112" s="449"/>
      <c r="N112" s="449"/>
      <c r="O112" s="450"/>
      <c r="P112" s="536" t="s">
        <v>49</v>
      </c>
      <c r="Q112" s="537"/>
      <c r="R112" s="538"/>
      <c r="S112" s="274"/>
      <c r="T112" s="273"/>
      <c r="U112" s="273"/>
      <c r="V112" s="273"/>
      <c r="W112" s="273"/>
      <c r="X112" s="273"/>
      <c r="Y112" s="275"/>
      <c r="Z112" s="274"/>
      <c r="AA112" s="273"/>
      <c r="AB112" s="273"/>
      <c r="AC112" s="273"/>
      <c r="AD112" s="273"/>
      <c r="AE112" s="273"/>
      <c r="AF112" s="275"/>
      <c r="AG112" s="274"/>
      <c r="AH112" s="273"/>
      <c r="AI112" s="273"/>
      <c r="AJ112" s="273"/>
      <c r="AK112" s="273"/>
      <c r="AL112" s="273"/>
      <c r="AM112" s="275"/>
      <c r="AN112" s="274"/>
      <c r="AO112" s="273"/>
      <c r="AP112" s="273"/>
      <c r="AQ112" s="273"/>
      <c r="AR112" s="273"/>
      <c r="AS112" s="273"/>
      <c r="AT112" s="275"/>
      <c r="AU112" s="274"/>
      <c r="AV112" s="273"/>
      <c r="AW112" s="273"/>
      <c r="AX112" s="638"/>
      <c r="AY112" s="639"/>
      <c r="AZ112" s="640"/>
      <c r="BA112" s="641"/>
      <c r="BB112" s="468"/>
      <c r="BC112" s="449"/>
      <c r="BD112" s="449"/>
      <c r="BE112" s="449"/>
      <c r="BF112" s="450"/>
    </row>
    <row r="113" spans="2:58" ht="20.25" customHeight="1" x14ac:dyDescent="0.4">
      <c r="B113" s="528"/>
      <c r="C113" s="419"/>
      <c r="D113" s="420"/>
      <c r="E113" s="421"/>
      <c r="F113" s="92"/>
      <c r="G113" s="342"/>
      <c r="H113" s="346"/>
      <c r="I113" s="347"/>
      <c r="J113" s="347"/>
      <c r="K113" s="348"/>
      <c r="L113" s="403"/>
      <c r="M113" s="404"/>
      <c r="N113" s="404"/>
      <c r="O113" s="405"/>
      <c r="P113" s="546" t="s">
        <v>15</v>
      </c>
      <c r="Q113" s="547"/>
      <c r="R113" s="548"/>
      <c r="S113" s="261" t="str">
        <f>IF(S112="","",VLOOKUP(S112,'シフト記号表（勤務時間帯）'!$C$6:$K$35,9,FALSE))</f>
        <v/>
      </c>
      <c r="T113" s="262" t="str">
        <f>IF(T112="","",VLOOKUP(T112,'シフト記号表（勤務時間帯）'!$C$6:$K$35,9,FALSE))</f>
        <v/>
      </c>
      <c r="U113" s="262" t="str">
        <f>IF(U112="","",VLOOKUP(U112,'シフト記号表（勤務時間帯）'!$C$6:$K$35,9,FALSE))</f>
        <v/>
      </c>
      <c r="V113" s="262" t="str">
        <f>IF(V112="","",VLOOKUP(V112,'シフト記号表（勤務時間帯）'!$C$6:$K$35,9,FALSE))</f>
        <v/>
      </c>
      <c r="W113" s="262" t="str">
        <f>IF(W112="","",VLOOKUP(W112,'シフト記号表（勤務時間帯）'!$C$6:$K$35,9,FALSE))</f>
        <v/>
      </c>
      <c r="X113" s="262" t="str">
        <f>IF(X112="","",VLOOKUP(X112,'シフト記号表（勤務時間帯）'!$C$6:$K$35,9,FALSE))</f>
        <v/>
      </c>
      <c r="Y113" s="263" t="str">
        <f>IF(Y112="","",VLOOKUP(Y112,'シフト記号表（勤務時間帯）'!$C$6:$K$35,9,FALSE))</f>
        <v/>
      </c>
      <c r="Z113" s="261" t="str">
        <f>IF(Z112="","",VLOOKUP(Z112,'シフト記号表（勤務時間帯）'!$C$6:$K$35,9,FALSE))</f>
        <v/>
      </c>
      <c r="AA113" s="262" t="str">
        <f>IF(AA112="","",VLOOKUP(AA112,'シフト記号表（勤務時間帯）'!$C$6:$K$35,9,FALSE))</f>
        <v/>
      </c>
      <c r="AB113" s="262" t="str">
        <f>IF(AB112="","",VLOOKUP(AB112,'シフト記号表（勤務時間帯）'!$C$6:$K$35,9,FALSE))</f>
        <v/>
      </c>
      <c r="AC113" s="262" t="str">
        <f>IF(AC112="","",VLOOKUP(AC112,'シフト記号表（勤務時間帯）'!$C$6:$K$35,9,FALSE))</f>
        <v/>
      </c>
      <c r="AD113" s="262" t="str">
        <f>IF(AD112="","",VLOOKUP(AD112,'シフト記号表（勤務時間帯）'!$C$6:$K$35,9,FALSE))</f>
        <v/>
      </c>
      <c r="AE113" s="262" t="str">
        <f>IF(AE112="","",VLOOKUP(AE112,'シフト記号表（勤務時間帯）'!$C$6:$K$35,9,FALSE))</f>
        <v/>
      </c>
      <c r="AF113" s="263" t="str">
        <f>IF(AF112="","",VLOOKUP(AF112,'シフト記号表（勤務時間帯）'!$C$6:$K$35,9,FALSE))</f>
        <v/>
      </c>
      <c r="AG113" s="261" t="str">
        <f>IF(AG112="","",VLOOKUP(AG112,'シフト記号表（勤務時間帯）'!$C$6:$K$35,9,FALSE))</f>
        <v/>
      </c>
      <c r="AH113" s="262" t="str">
        <f>IF(AH112="","",VLOOKUP(AH112,'シフト記号表（勤務時間帯）'!$C$6:$K$35,9,FALSE))</f>
        <v/>
      </c>
      <c r="AI113" s="262" t="str">
        <f>IF(AI112="","",VLOOKUP(AI112,'シフト記号表（勤務時間帯）'!$C$6:$K$35,9,FALSE))</f>
        <v/>
      </c>
      <c r="AJ113" s="262" t="str">
        <f>IF(AJ112="","",VLOOKUP(AJ112,'シフト記号表（勤務時間帯）'!$C$6:$K$35,9,FALSE))</f>
        <v/>
      </c>
      <c r="AK113" s="262" t="str">
        <f>IF(AK112="","",VLOOKUP(AK112,'シフト記号表（勤務時間帯）'!$C$6:$K$35,9,FALSE))</f>
        <v/>
      </c>
      <c r="AL113" s="262" t="str">
        <f>IF(AL112="","",VLOOKUP(AL112,'シフト記号表（勤務時間帯）'!$C$6:$K$35,9,FALSE))</f>
        <v/>
      </c>
      <c r="AM113" s="263" t="str">
        <f>IF(AM112="","",VLOOKUP(AM112,'シフト記号表（勤務時間帯）'!$C$6:$K$35,9,FALSE))</f>
        <v/>
      </c>
      <c r="AN113" s="261" t="str">
        <f>IF(AN112="","",VLOOKUP(AN112,'シフト記号表（勤務時間帯）'!$C$6:$K$35,9,FALSE))</f>
        <v/>
      </c>
      <c r="AO113" s="262" t="str">
        <f>IF(AO112="","",VLOOKUP(AO112,'シフト記号表（勤務時間帯）'!$C$6:$K$35,9,FALSE))</f>
        <v/>
      </c>
      <c r="AP113" s="262" t="str">
        <f>IF(AP112="","",VLOOKUP(AP112,'シフト記号表（勤務時間帯）'!$C$6:$K$35,9,FALSE))</f>
        <v/>
      </c>
      <c r="AQ113" s="262" t="str">
        <f>IF(AQ112="","",VLOOKUP(AQ112,'シフト記号表（勤務時間帯）'!$C$6:$K$35,9,FALSE))</f>
        <v/>
      </c>
      <c r="AR113" s="262" t="str">
        <f>IF(AR112="","",VLOOKUP(AR112,'シフト記号表（勤務時間帯）'!$C$6:$K$35,9,FALSE))</f>
        <v/>
      </c>
      <c r="AS113" s="262" t="str">
        <f>IF(AS112="","",VLOOKUP(AS112,'シフト記号表（勤務時間帯）'!$C$6:$K$35,9,FALSE))</f>
        <v/>
      </c>
      <c r="AT113" s="263" t="str">
        <f>IF(AT112="","",VLOOKUP(AT112,'シフト記号表（勤務時間帯）'!$C$6:$K$35,9,FALSE))</f>
        <v/>
      </c>
      <c r="AU113" s="261" t="str">
        <f>IF(AU112="","",VLOOKUP(AU112,'シフト記号表（勤務時間帯）'!$C$6:$K$35,9,FALSE))</f>
        <v/>
      </c>
      <c r="AV113" s="262" t="str">
        <f>IF(AV112="","",VLOOKUP(AV112,'シフト記号表（勤務時間帯）'!$C$6:$K$35,9,FALSE))</f>
        <v/>
      </c>
      <c r="AW113" s="262" t="str">
        <f>IF(AW112="","",VLOOKUP(AW112,'シフト記号表（勤務時間帯）'!$C$6:$K$35,9,FALSE))</f>
        <v/>
      </c>
      <c r="AX113" s="549">
        <f>IF($BB$3="４週",SUM(S113:AT113),IF($BB$3="暦月",SUM(S113:AW113),""))</f>
        <v>0</v>
      </c>
      <c r="AY113" s="550"/>
      <c r="AZ113" s="551">
        <f>IF($BB$3="４週",AX113/4,IF($BB$3="暦月",'地密通所（100名）'!AX113/('地密通所（100名）'!$BB$8/7),""))</f>
        <v>0</v>
      </c>
      <c r="BA113" s="552"/>
      <c r="BB113" s="469"/>
      <c r="BC113" s="404"/>
      <c r="BD113" s="404"/>
      <c r="BE113" s="404"/>
      <c r="BF113" s="405"/>
    </row>
    <row r="114" spans="2:58" ht="20.25" customHeight="1" x14ac:dyDescent="0.4">
      <c r="B114" s="528"/>
      <c r="C114" s="422"/>
      <c r="D114" s="423"/>
      <c r="E114" s="424"/>
      <c r="F114" s="121">
        <f>C112</f>
        <v>0</v>
      </c>
      <c r="G114" s="446"/>
      <c r="H114" s="346"/>
      <c r="I114" s="347"/>
      <c r="J114" s="347"/>
      <c r="K114" s="348"/>
      <c r="L114" s="451"/>
      <c r="M114" s="452"/>
      <c r="N114" s="452"/>
      <c r="O114" s="453"/>
      <c r="P114" s="553" t="s">
        <v>50</v>
      </c>
      <c r="Q114" s="554"/>
      <c r="R114" s="555"/>
      <c r="S114" s="264" t="str">
        <f>IF(S112="","",VLOOKUP(S112,'シフト記号表（勤務時間帯）'!$C$6:$U$35,19,FALSE))</f>
        <v/>
      </c>
      <c r="T114" s="265" t="str">
        <f>IF(T112="","",VLOOKUP(T112,'シフト記号表（勤務時間帯）'!$C$6:$U$35,19,FALSE))</f>
        <v/>
      </c>
      <c r="U114" s="265" t="str">
        <f>IF(U112="","",VLOOKUP(U112,'シフト記号表（勤務時間帯）'!$C$6:$U$35,19,FALSE))</f>
        <v/>
      </c>
      <c r="V114" s="265" t="str">
        <f>IF(V112="","",VLOOKUP(V112,'シフト記号表（勤務時間帯）'!$C$6:$U$35,19,FALSE))</f>
        <v/>
      </c>
      <c r="W114" s="265" t="str">
        <f>IF(W112="","",VLOOKUP(W112,'シフト記号表（勤務時間帯）'!$C$6:$U$35,19,FALSE))</f>
        <v/>
      </c>
      <c r="X114" s="265" t="str">
        <f>IF(X112="","",VLOOKUP(X112,'シフト記号表（勤務時間帯）'!$C$6:$U$35,19,FALSE))</f>
        <v/>
      </c>
      <c r="Y114" s="266" t="str">
        <f>IF(Y112="","",VLOOKUP(Y112,'シフト記号表（勤務時間帯）'!$C$6:$U$35,19,FALSE))</f>
        <v/>
      </c>
      <c r="Z114" s="264" t="str">
        <f>IF(Z112="","",VLOOKUP(Z112,'シフト記号表（勤務時間帯）'!$C$6:$U$35,19,FALSE))</f>
        <v/>
      </c>
      <c r="AA114" s="265" t="str">
        <f>IF(AA112="","",VLOOKUP(AA112,'シフト記号表（勤務時間帯）'!$C$6:$U$35,19,FALSE))</f>
        <v/>
      </c>
      <c r="AB114" s="265" t="str">
        <f>IF(AB112="","",VLOOKUP(AB112,'シフト記号表（勤務時間帯）'!$C$6:$U$35,19,FALSE))</f>
        <v/>
      </c>
      <c r="AC114" s="265" t="str">
        <f>IF(AC112="","",VLOOKUP(AC112,'シフト記号表（勤務時間帯）'!$C$6:$U$35,19,FALSE))</f>
        <v/>
      </c>
      <c r="AD114" s="265" t="str">
        <f>IF(AD112="","",VLOOKUP(AD112,'シフト記号表（勤務時間帯）'!$C$6:$U$35,19,FALSE))</f>
        <v/>
      </c>
      <c r="AE114" s="265" t="str">
        <f>IF(AE112="","",VLOOKUP(AE112,'シフト記号表（勤務時間帯）'!$C$6:$U$35,19,FALSE))</f>
        <v/>
      </c>
      <c r="AF114" s="266" t="str">
        <f>IF(AF112="","",VLOOKUP(AF112,'シフト記号表（勤務時間帯）'!$C$6:$U$35,19,FALSE))</f>
        <v/>
      </c>
      <c r="AG114" s="264" t="str">
        <f>IF(AG112="","",VLOOKUP(AG112,'シフト記号表（勤務時間帯）'!$C$6:$U$35,19,FALSE))</f>
        <v/>
      </c>
      <c r="AH114" s="265" t="str">
        <f>IF(AH112="","",VLOOKUP(AH112,'シフト記号表（勤務時間帯）'!$C$6:$U$35,19,FALSE))</f>
        <v/>
      </c>
      <c r="AI114" s="265" t="str">
        <f>IF(AI112="","",VLOOKUP(AI112,'シフト記号表（勤務時間帯）'!$C$6:$U$35,19,FALSE))</f>
        <v/>
      </c>
      <c r="AJ114" s="265" t="str">
        <f>IF(AJ112="","",VLOOKUP(AJ112,'シフト記号表（勤務時間帯）'!$C$6:$U$35,19,FALSE))</f>
        <v/>
      </c>
      <c r="AK114" s="265" t="str">
        <f>IF(AK112="","",VLOOKUP(AK112,'シフト記号表（勤務時間帯）'!$C$6:$U$35,19,FALSE))</f>
        <v/>
      </c>
      <c r="AL114" s="265" t="str">
        <f>IF(AL112="","",VLOOKUP(AL112,'シフト記号表（勤務時間帯）'!$C$6:$U$35,19,FALSE))</f>
        <v/>
      </c>
      <c r="AM114" s="266" t="str">
        <f>IF(AM112="","",VLOOKUP(AM112,'シフト記号表（勤務時間帯）'!$C$6:$U$35,19,FALSE))</f>
        <v/>
      </c>
      <c r="AN114" s="264" t="str">
        <f>IF(AN112="","",VLOOKUP(AN112,'シフト記号表（勤務時間帯）'!$C$6:$U$35,19,FALSE))</f>
        <v/>
      </c>
      <c r="AO114" s="265" t="str">
        <f>IF(AO112="","",VLOOKUP(AO112,'シフト記号表（勤務時間帯）'!$C$6:$U$35,19,FALSE))</f>
        <v/>
      </c>
      <c r="AP114" s="265" t="str">
        <f>IF(AP112="","",VLOOKUP(AP112,'シフト記号表（勤務時間帯）'!$C$6:$U$35,19,FALSE))</f>
        <v/>
      </c>
      <c r="AQ114" s="265" t="str">
        <f>IF(AQ112="","",VLOOKUP(AQ112,'シフト記号表（勤務時間帯）'!$C$6:$U$35,19,FALSE))</f>
        <v/>
      </c>
      <c r="AR114" s="265" t="str">
        <f>IF(AR112="","",VLOOKUP(AR112,'シフト記号表（勤務時間帯）'!$C$6:$U$35,19,FALSE))</f>
        <v/>
      </c>
      <c r="AS114" s="265" t="str">
        <f>IF(AS112="","",VLOOKUP(AS112,'シフト記号表（勤務時間帯）'!$C$6:$U$35,19,FALSE))</f>
        <v/>
      </c>
      <c r="AT114" s="266" t="str">
        <f>IF(AT112="","",VLOOKUP(AT112,'シフト記号表（勤務時間帯）'!$C$6:$U$35,19,FALSE))</f>
        <v/>
      </c>
      <c r="AU114" s="264" t="str">
        <f>IF(AU112="","",VLOOKUP(AU112,'シフト記号表（勤務時間帯）'!$C$6:$U$35,19,FALSE))</f>
        <v/>
      </c>
      <c r="AV114" s="265" t="str">
        <f>IF(AV112="","",VLOOKUP(AV112,'シフト記号表（勤務時間帯）'!$C$6:$U$35,19,FALSE))</f>
        <v/>
      </c>
      <c r="AW114" s="265" t="str">
        <f>IF(AW112="","",VLOOKUP(AW112,'シフト記号表（勤務時間帯）'!$C$6:$U$35,19,FALSE))</f>
        <v/>
      </c>
      <c r="AX114" s="530">
        <f>IF($BB$3="４週",SUM(S114:AT114),IF($BB$3="暦月",SUM(S114:AW114),""))</f>
        <v>0</v>
      </c>
      <c r="AY114" s="531"/>
      <c r="AZ114" s="542">
        <f>IF($BB$3="４週",AX114/4,IF($BB$3="暦月",'地密通所（100名）'!AX114/('地密通所（100名）'!$BB$8/7),""))</f>
        <v>0</v>
      </c>
      <c r="BA114" s="543"/>
      <c r="BB114" s="470"/>
      <c r="BC114" s="452"/>
      <c r="BD114" s="452"/>
      <c r="BE114" s="452"/>
      <c r="BF114" s="453"/>
    </row>
    <row r="115" spans="2:58" ht="20.25" customHeight="1" x14ac:dyDescent="0.4">
      <c r="B115" s="528">
        <f>B112+1</f>
        <v>32</v>
      </c>
      <c r="C115" s="416"/>
      <c r="D115" s="417"/>
      <c r="E115" s="418"/>
      <c r="F115" s="118"/>
      <c r="G115" s="445"/>
      <c r="H115" s="447"/>
      <c r="I115" s="347"/>
      <c r="J115" s="347"/>
      <c r="K115" s="348"/>
      <c r="L115" s="448"/>
      <c r="M115" s="449"/>
      <c r="N115" s="449"/>
      <c r="O115" s="450"/>
      <c r="P115" s="536" t="s">
        <v>49</v>
      </c>
      <c r="Q115" s="537"/>
      <c r="R115" s="538"/>
      <c r="S115" s="274"/>
      <c r="T115" s="273"/>
      <c r="U115" s="273"/>
      <c r="V115" s="273"/>
      <c r="W115" s="273"/>
      <c r="X115" s="273"/>
      <c r="Y115" s="275"/>
      <c r="Z115" s="274"/>
      <c r="AA115" s="273"/>
      <c r="AB115" s="273"/>
      <c r="AC115" s="273"/>
      <c r="AD115" s="273"/>
      <c r="AE115" s="273"/>
      <c r="AF115" s="275"/>
      <c r="AG115" s="274"/>
      <c r="AH115" s="273"/>
      <c r="AI115" s="273"/>
      <c r="AJ115" s="273"/>
      <c r="AK115" s="273"/>
      <c r="AL115" s="273"/>
      <c r="AM115" s="275"/>
      <c r="AN115" s="274"/>
      <c r="AO115" s="273"/>
      <c r="AP115" s="273"/>
      <c r="AQ115" s="273"/>
      <c r="AR115" s="273"/>
      <c r="AS115" s="273"/>
      <c r="AT115" s="275"/>
      <c r="AU115" s="274"/>
      <c r="AV115" s="273"/>
      <c r="AW115" s="273"/>
      <c r="AX115" s="638"/>
      <c r="AY115" s="639"/>
      <c r="AZ115" s="640"/>
      <c r="BA115" s="641"/>
      <c r="BB115" s="468"/>
      <c r="BC115" s="449"/>
      <c r="BD115" s="449"/>
      <c r="BE115" s="449"/>
      <c r="BF115" s="450"/>
    </row>
    <row r="116" spans="2:58" ht="20.25" customHeight="1" x14ac:dyDescent="0.4">
      <c r="B116" s="528"/>
      <c r="C116" s="419"/>
      <c r="D116" s="420"/>
      <c r="E116" s="421"/>
      <c r="F116" s="92"/>
      <c r="G116" s="342"/>
      <c r="H116" s="346"/>
      <c r="I116" s="347"/>
      <c r="J116" s="347"/>
      <c r="K116" s="348"/>
      <c r="L116" s="403"/>
      <c r="M116" s="404"/>
      <c r="N116" s="404"/>
      <c r="O116" s="405"/>
      <c r="P116" s="546" t="s">
        <v>15</v>
      </c>
      <c r="Q116" s="547"/>
      <c r="R116" s="548"/>
      <c r="S116" s="261" t="str">
        <f>IF(S115="","",VLOOKUP(S115,'シフト記号表（勤務時間帯）'!$C$6:$K$35,9,FALSE))</f>
        <v/>
      </c>
      <c r="T116" s="262" t="str">
        <f>IF(T115="","",VLOOKUP(T115,'シフト記号表（勤務時間帯）'!$C$6:$K$35,9,FALSE))</f>
        <v/>
      </c>
      <c r="U116" s="262" t="str">
        <f>IF(U115="","",VLOOKUP(U115,'シフト記号表（勤務時間帯）'!$C$6:$K$35,9,FALSE))</f>
        <v/>
      </c>
      <c r="V116" s="262" t="str">
        <f>IF(V115="","",VLOOKUP(V115,'シフト記号表（勤務時間帯）'!$C$6:$K$35,9,FALSE))</f>
        <v/>
      </c>
      <c r="W116" s="262" t="str">
        <f>IF(W115="","",VLOOKUP(W115,'シフト記号表（勤務時間帯）'!$C$6:$K$35,9,FALSE))</f>
        <v/>
      </c>
      <c r="X116" s="262" t="str">
        <f>IF(X115="","",VLOOKUP(X115,'シフト記号表（勤務時間帯）'!$C$6:$K$35,9,FALSE))</f>
        <v/>
      </c>
      <c r="Y116" s="263" t="str">
        <f>IF(Y115="","",VLOOKUP(Y115,'シフト記号表（勤務時間帯）'!$C$6:$K$35,9,FALSE))</f>
        <v/>
      </c>
      <c r="Z116" s="261" t="str">
        <f>IF(Z115="","",VLOOKUP(Z115,'シフト記号表（勤務時間帯）'!$C$6:$K$35,9,FALSE))</f>
        <v/>
      </c>
      <c r="AA116" s="262" t="str">
        <f>IF(AA115="","",VLOOKUP(AA115,'シフト記号表（勤務時間帯）'!$C$6:$K$35,9,FALSE))</f>
        <v/>
      </c>
      <c r="AB116" s="262" t="str">
        <f>IF(AB115="","",VLOOKUP(AB115,'シフト記号表（勤務時間帯）'!$C$6:$K$35,9,FALSE))</f>
        <v/>
      </c>
      <c r="AC116" s="262" t="str">
        <f>IF(AC115="","",VLOOKUP(AC115,'シフト記号表（勤務時間帯）'!$C$6:$K$35,9,FALSE))</f>
        <v/>
      </c>
      <c r="AD116" s="262" t="str">
        <f>IF(AD115="","",VLOOKUP(AD115,'シフト記号表（勤務時間帯）'!$C$6:$K$35,9,FALSE))</f>
        <v/>
      </c>
      <c r="AE116" s="262" t="str">
        <f>IF(AE115="","",VLOOKUP(AE115,'シフト記号表（勤務時間帯）'!$C$6:$K$35,9,FALSE))</f>
        <v/>
      </c>
      <c r="AF116" s="263" t="str">
        <f>IF(AF115="","",VLOOKUP(AF115,'シフト記号表（勤務時間帯）'!$C$6:$K$35,9,FALSE))</f>
        <v/>
      </c>
      <c r="AG116" s="261" t="str">
        <f>IF(AG115="","",VLOOKUP(AG115,'シフト記号表（勤務時間帯）'!$C$6:$K$35,9,FALSE))</f>
        <v/>
      </c>
      <c r="AH116" s="262" t="str">
        <f>IF(AH115="","",VLOOKUP(AH115,'シフト記号表（勤務時間帯）'!$C$6:$K$35,9,FALSE))</f>
        <v/>
      </c>
      <c r="AI116" s="262" t="str">
        <f>IF(AI115="","",VLOOKUP(AI115,'シフト記号表（勤務時間帯）'!$C$6:$K$35,9,FALSE))</f>
        <v/>
      </c>
      <c r="AJ116" s="262" t="str">
        <f>IF(AJ115="","",VLOOKUP(AJ115,'シフト記号表（勤務時間帯）'!$C$6:$K$35,9,FALSE))</f>
        <v/>
      </c>
      <c r="AK116" s="262" t="str">
        <f>IF(AK115="","",VLOOKUP(AK115,'シフト記号表（勤務時間帯）'!$C$6:$K$35,9,FALSE))</f>
        <v/>
      </c>
      <c r="AL116" s="262" t="str">
        <f>IF(AL115="","",VLOOKUP(AL115,'シフト記号表（勤務時間帯）'!$C$6:$K$35,9,FALSE))</f>
        <v/>
      </c>
      <c r="AM116" s="263" t="str">
        <f>IF(AM115="","",VLOOKUP(AM115,'シフト記号表（勤務時間帯）'!$C$6:$K$35,9,FALSE))</f>
        <v/>
      </c>
      <c r="AN116" s="261" t="str">
        <f>IF(AN115="","",VLOOKUP(AN115,'シフト記号表（勤務時間帯）'!$C$6:$K$35,9,FALSE))</f>
        <v/>
      </c>
      <c r="AO116" s="262" t="str">
        <f>IF(AO115="","",VLOOKUP(AO115,'シフト記号表（勤務時間帯）'!$C$6:$K$35,9,FALSE))</f>
        <v/>
      </c>
      <c r="AP116" s="262" t="str">
        <f>IF(AP115="","",VLOOKUP(AP115,'シフト記号表（勤務時間帯）'!$C$6:$K$35,9,FALSE))</f>
        <v/>
      </c>
      <c r="AQ116" s="262" t="str">
        <f>IF(AQ115="","",VLOOKUP(AQ115,'シフト記号表（勤務時間帯）'!$C$6:$K$35,9,FALSE))</f>
        <v/>
      </c>
      <c r="AR116" s="262" t="str">
        <f>IF(AR115="","",VLOOKUP(AR115,'シフト記号表（勤務時間帯）'!$C$6:$K$35,9,FALSE))</f>
        <v/>
      </c>
      <c r="AS116" s="262" t="str">
        <f>IF(AS115="","",VLOOKUP(AS115,'シフト記号表（勤務時間帯）'!$C$6:$K$35,9,FALSE))</f>
        <v/>
      </c>
      <c r="AT116" s="263" t="str">
        <f>IF(AT115="","",VLOOKUP(AT115,'シフト記号表（勤務時間帯）'!$C$6:$K$35,9,FALSE))</f>
        <v/>
      </c>
      <c r="AU116" s="261" t="str">
        <f>IF(AU115="","",VLOOKUP(AU115,'シフト記号表（勤務時間帯）'!$C$6:$K$35,9,FALSE))</f>
        <v/>
      </c>
      <c r="AV116" s="262" t="str">
        <f>IF(AV115="","",VLOOKUP(AV115,'シフト記号表（勤務時間帯）'!$C$6:$K$35,9,FALSE))</f>
        <v/>
      </c>
      <c r="AW116" s="262" t="str">
        <f>IF(AW115="","",VLOOKUP(AW115,'シフト記号表（勤務時間帯）'!$C$6:$K$35,9,FALSE))</f>
        <v/>
      </c>
      <c r="AX116" s="549">
        <f>IF($BB$3="４週",SUM(S116:AT116),IF($BB$3="暦月",SUM(S116:AW116),""))</f>
        <v>0</v>
      </c>
      <c r="AY116" s="550"/>
      <c r="AZ116" s="551">
        <f>IF($BB$3="４週",AX116/4,IF($BB$3="暦月",'地密通所（100名）'!AX116/('地密通所（100名）'!$BB$8/7),""))</f>
        <v>0</v>
      </c>
      <c r="BA116" s="552"/>
      <c r="BB116" s="469"/>
      <c r="BC116" s="404"/>
      <c r="BD116" s="404"/>
      <c r="BE116" s="404"/>
      <c r="BF116" s="405"/>
    </row>
    <row r="117" spans="2:58" ht="20.25" customHeight="1" x14ac:dyDescent="0.4">
      <c r="B117" s="528"/>
      <c r="C117" s="422"/>
      <c r="D117" s="423"/>
      <c r="E117" s="424"/>
      <c r="F117" s="121">
        <f>C115</f>
        <v>0</v>
      </c>
      <c r="G117" s="446"/>
      <c r="H117" s="346"/>
      <c r="I117" s="347"/>
      <c r="J117" s="347"/>
      <c r="K117" s="348"/>
      <c r="L117" s="451"/>
      <c r="M117" s="452"/>
      <c r="N117" s="452"/>
      <c r="O117" s="453"/>
      <c r="P117" s="553" t="s">
        <v>50</v>
      </c>
      <c r="Q117" s="554"/>
      <c r="R117" s="555"/>
      <c r="S117" s="264" t="str">
        <f>IF(S115="","",VLOOKUP(S115,'シフト記号表（勤務時間帯）'!$C$6:$U$35,19,FALSE))</f>
        <v/>
      </c>
      <c r="T117" s="265" t="str">
        <f>IF(T115="","",VLOOKUP(T115,'シフト記号表（勤務時間帯）'!$C$6:$U$35,19,FALSE))</f>
        <v/>
      </c>
      <c r="U117" s="265" t="str">
        <f>IF(U115="","",VLOOKUP(U115,'シフト記号表（勤務時間帯）'!$C$6:$U$35,19,FALSE))</f>
        <v/>
      </c>
      <c r="V117" s="265" t="str">
        <f>IF(V115="","",VLOOKUP(V115,'シフト記号表（勤務時間帯）'!$C$6:$U$35,19,FALSE))</f>
        <v/>
      </c>
      <c r="W117" s="265" t="str">
        <f>IF(W115="","",VLOOKUP(W115,'シフト記号表（勤務時間帯）'!$C$6:$U$35,19,FALSE))</f>
        <v/>
      </c>
      <c r="X117" s="265" t="str">
        <f>IF(X115="","",VLOOKUP(X115,'シフト記号表（勤務時間帯）'!$C$6:$U$35,19,FALSE))</f>
        <v/>
      </c>
      <c r="Y117" s="266" t="str">
        <f>IF(Y115="","",VLOOKUP(Y115,'シフト記号表（勤務時間帯）'!$C$6:$U$35,19,FALSE))</f>
        <v/>
      </c>
      <c r="Z117" s="264" t="str">
        <f>IF(Z115="","",VLOOKUP(Z115,'シフト記号表（勤務時間帯）'!$C$6:$U$35,19,FALSE))</f>
        <v/>
      </c>
      <c r="AA117" s="265" t="str">
        <f>IF(AA115="","",VLOOKUP(AA115,'シフト記号表（勤務時間帯）'!$C$6:$U$35,19,FALSE))</f>
        <v/>
      </c>
      <c r="AB117" s="265" t="str">
        <f>IF(AB115="","",VLOOKUP(AB115,'シフト記号表（勤務時間帯）'!$C$6:$U$35,19,FALSE))</f>
        <v/>
      </c>
      <c r="AC117" s="265" t="str">
        <f>IF(AC115="","",VLOOKUP(AC115,'シフト記号表（勤務時間帯）'!$C$6:$U$35,19,FALSE))</f>
        <v/>
      </c>
      <c r="AD117" s="265" t="str">
        <f>IF(AD115="","",VLOOKUP(AD115,'シフト記号表（勤務時間帯）'!$C$6:$U$35,19,FALSE))</f>
        <v/>
      </c>
      <c r="AE117" s="265" t="str">
        <f>IF(AE115="","",VLOOKUP(AE115,'シフト記号表（勤務時間帯）'!$C$6:$U$35,19,FALSE))</f>
        <v/>
      </c>
      <c r="AF117" s="266" t="str">
        <f>IF(AF115="","",VLOOKUP(AF115,'シフト記号表（勤務時間帯）'!$C$6:$U$35,19,FALSE))</f>
        <v/>
      </c>
      <c r="AG117" s="264" t="str">
        <f>IF(AG115="","",VLOOKUP(AG115,'シフト記号表（勤務時間帯）'!$C$6:$U$35,19,FALSE))</f>
        <v/>
      </c>
      <c r="AH117" s="265" t="str">
        <f>IF(AH115="","",VLOOKUP(AH115,'シフト記号表（勤務時間帯）'!$C$6:$U$35,19,FALSE))</f>
        <v/>
      </c>
      <c r="AI117" s="265" t="str">
        <f>IF(AI115="","",VLOOKUP(AI115,'シフト記号表（勤務時間帯）'!$C$6:$U$35,19,FALSE))</f>
        <v/>
      </c>
      <c r="AJ117" s="265" t="str">
        <f>IF(AJ115="","",VLOOKUP(AJ115,'シフト記号表（勤務時間帯）'!$C$6:$U$35,19,FALSE))</f>
        <v/>
      </c>
      <c r="AK117" s="265" t="str">
        <f>IF(AK115="","",VLOOKUP(AK115,'シフト記号表（勤務時間帯）'!$C$6:$U$35,19,FALSE))</f>
        <v/>
      </c>
      <c r="AL117" s="265" t="str">
        <f>IF(AL115="","",VLOOKUP(AL115,'シフト記号表（勤務時間帯）'!$C$6:$U$35,19,FALSE))</f>
        <v/>
      </c>
      <c r="AM117" s="266" t="str">
        <f>IF(AM115="","",VLOOKUP(AM115,'シフト記号表（勤務時間帯）'!$C$6:$U$35,19,FALSE))</f>
        <v/>
      </c>
      <c r="AN117" s="264" t="str">
        <f>IF(AN115="","",VLOOKUP(AN115,'シフト記号表（勤務時間帯）'!$C$6:$U$35,19,FALSE))</f>
        <v/>
      </c>
      <c r="AO117" s="265" t="str">
        <f>IF(AO115="","",VLOOKUP(AO115,'シフト記号表（勤務時間帯）'!$C$6:$U$35,19,FALSE))</f>
        <v/>
      </c>
      <c r="AP117" s="265" t="str">
        <f>IF(AP115="","",VLOOKUP(AP115,'シフト記号表（勤務時間帯）'!$C$6:$U$35,19,FALSE))</f>
        <v/>
      </c>
      <c r="AQ117" s="265" t="str">
        <f>IF(AQ115="","",VLOOKUP(AQ115,'シフト記号表（勤務時間帯）'!$C$6:$U$35,19,FALSE))</f>
        <v/>
      </c>
      <c r="AR117" s="265" t="str">
        <f>IF(AR115="","",VLOOKUP(AR115,'シフト記号表（勤務時間帯）'!$C$6:$U$35,19,FALSE))</f>
        <v/>
      </c>
      <c r="AS117" s="265" t="str">
        <f>IF(AS115="","",VLOOKUP(AS115,'シフト記号表（勤務時間帯）'!$C$6:$U$35,19,FALSE))</f>
        <v/>
      </c>
      <c r="AT117" s="266" t="str">
        <f>IF(AT115="","",VLOOKUP(AT115,'シフト記号表（勤務時間帯）'!$C$6:$U$35,19,FALSE))</f>
        <v/>
      </c>
      <c r="AU117" s="264" t="str">
        <f>IF(AU115="","",VLOOKUP(AU115,'シフト記号表（勤務時間帯）'!$C$6:$U$35,19,FALSE))</f>
        <v/>
      </c>
      <c r="AV117" s="265" t="str">
        <f>IF(AV115="","",VLOOKUP(AV115,'シフト記号表（勤務時間帯）'!$C$6:$U$35,19,FALSE))</f>
        <v/>
      </c>
      <c r="AW117" s="265" t="str">
        <f>IF(AW115="","",VLOOKUP(AW115,'シフト記号表（勤務時間帯）'!$C$6:$U$35,19,FALSE))</f>
        <v/>
      </c>
      <c r="AX117" s="530">
        <f>IF($BB$3="４週",SUM(S117:AT117),IF($BB$3="暦月",SUM(S117:AW117),""))</f>
        <v>0</v>
      </c>
      <c r="AY117" s="531"/>
      <c r="AZ117" s="542">
        <f>IF($BB$3="４週",AX117/4,IF($BB$3="暦月",'地密通所（100名）'!AX117/('地密通所（100名）'!$BB$8/7),""))</f>
        <v>0</v>
      </c>
      <c r="BA117" s="543"/>
      <c r="BB117" s="470"/>
      <c r="BC117" s="452"/>
      <c r="BD117" s="452"/>
      <c r="BE117" s="452"/>
      <c r="BF117" s="453"/>
    </row>
    <row r="118" spans="2:58" ht="20.25" customHeight="1" x14ac:dyDescent="0.4">
      <c r="B118" s="528">
        <f>B115+1</f>
        <v>33</v>
      </c>
      <c r="C118" s="416"/>
      <c r="D118" s="417"/>
      <c r="E118" s="418"/>
      <c r="F118" s="118"/>
      <c r="G118" s="445"/>
      <c r="H118" s="447"/>
      <c r="I118" s="347"/>
      <c r="J118" s="347"/>
      <c r="K118" s="348"/>
      <c r="L118" s="448"/>
      <c r="M118" s="449"/>
      <c r="N118" s="449"/>
      <c r="O118" s="450"/>
      <c r="P118" s="536" t="s">
        <v>49</v>
      </c>
      <c r="Q118" s="537"/>
      <c r="R118" s="538"/>
      <c r="S118" s="274"/>
      <c r="T118" s="273"/>
      <c r="U118" s="273"/>
      <c r="V118" s="273"/>
      <c r="W118" s="273"/>
      <c r="X118" s="273"/>
      <c r="Y118" s="275"/>
      <c r="Z118" s="274"/>
      <c r="AA118" s="273"/>
      <c r="AB118" s="273"/>
      <c r="AC118" s="273"/>
      <c r="AD118" s="273"/>
      <c r="AE118" s="273"/>
      <c r="AF118" s="275"/>
      <c r="AG118" s="274"/>
      <c r="AH118" s="273"/>
      <c r="AI118" s="273"/>
      <c r="AJ118" s="273"/>
      <c r="AK118" s="273"/>
      <c r="AL118" s="273"/>
      <c r="AM118" s="275"/>
      <c r="AN118" s="274"/>
      <c r="AO118" s="273"/>
      <c r="AP118" s="273"/>
      <c r="AQ118" s="273"/>
      <c r="AR118" s="273"/>
      <c r="AS118" s="273"/>
      <c r="AT118" s="275"/>
      <c r="AU118" s="274"/>
      <c r="AV118" s="273"/>
      <c r="AW118" s="273"/>
      <c r="AX118" s="638"/>
      <c r="AY118" s="639"/>
      <c r="AZ118" s="640"/>
      <c r="BA118" s="641"/>
      <c r="BB118" s="468"/>
      <c r="BC118" s="449"/>
      <c r="BD118" s="449"/>
      <c r="BE118" s="449"/>
      <c r="BF118" s="450"/>
    </row>
    <row r="119" spans="2:58" ht="20.25" customHeight="1" x14ac:dyDescent="0.4">
      <c r="B119" s="528"/>
      <c r="C119" s="419"/>
      <c r="D119" s="420"/>
      <c r="E119" s="421"/>
      <c r="F119" s="92"/>
      <c r="G119" s="342"/>
      <c r="H119" s="346"/>
      <c r="I119" s="347"/>
      <c r="J119" s="347"/>
      <c r="K119" s="348"/>
      <c r="L119" s="403"/>
      <c r="M119" s="404"/>
      <c r="N119" s="404"/>
      <c r="O119" s="405"/>
      <c r="P119" s="546" t="s">
        <v>15</v>
      </c>
      <c r="Q119" s="547"/>
      <c r="R119" s="548"/>
      <c r="S119" s="261" t="str">
        <f>IF(S118="","",VLOOKUP(S118,'シフト記号表（勤務時間帯）'!$C$6:$K$35,9,FALSE))</f>
        <v/>
      </c>
      <c r="T119" s="262" t="str">
        <f>IF(T118="","",VLOOKUP(T118,'シフト記号表（勤務時間帯）'!$C$6:$K$35,9,FALSE))</f>
        <v/>
      </c>
      <c r="U119" s="262" t="str">
        <f>IF(U118="","",VLOOKUP(U118,'シフト記号表（勤務時間帯）'!$C$6:$K$35,9,FALSE))</f>
        <v/>
      </c>
      <c r="V119" s="262" t="str">
        <f>IF(V118="","",VLOOKUP(V118,'シフト記号表（勤務時間帯）'!$C$6:$K$35,9,FALSE))</f>
        <v/>
      </c>
      <c r="W119" s="262" t="str">
        <f>IF(W118="","",VLOOKUP(W118,'シフト記号表（勤務時間帯）'!$C$6:$K$35,9,FALSE))</f>
        <v/>
      </c>
      <c r="X119" s="262" t="str">
        <f>IF(X118="","",VLOOKUP(X118,'シフト記号表（勤務時間帯）'!$C$6:$K$35,9,FALSE))</f>
        <v/>
      </c>
      <c r="Y119" s="263" t="str">
        <f>IF(Y118="","",VLOOKUP(Y118,'シフト記号表（勤務時間帯）'!$C$6:$K$35,9,FALSE))</f>
        <v/>
      </c>
      <c r="Z119" s="261" t="str">
        <f>IF(Z118="","",VLOOKUP(Z118,'シフト記号表（勤務時間帯）'!$C$6:$K$35,9,FALSE))</f>
        <v/>
      </c>
      <c r="AA119" s="262" t="str">
        <f>IF(AA118="","",VLOOKUP(AA118,'シフト記号表（勤務時間帯）'!$C$6:$K$35,9,FALSE))</f>
        <v/>
      </c>
      <c r="AB119" s="262" t="str">
        <f>IF(AB118="","",VLOOKUP(AB118,'シフト記号表（勤務時間帯）'!$C$6:$K$35,9,FALSE))</f>
        <v/>
      </c>
      <c r="AC119" s="262" t="str">
        <f>IF(AC118="","",VLOOKUP(AC118,'シフト記号表（勤務時間帯）'!$C$6:$K$35,9,FALSE))</f>
        <v/>
      </c>
      <c r="AD119" s="262" t="str">
        <f>IF(AD118="","",VLOOKUP(AD118,'シフト記号表（勤務時間帯）'!$C$6:$K$35,9,FALSE))</f>
        <v/>
      </c>
      <c r="AE119" s="262" t="str">
        <f>IF(AE118="","",VLOOKUP(AE118,'シフト記号表（勤務時間帯）'!$C$6:$K$35,9,FALSE))</f>
        <v/>
      </c>
      <c r="AF119" s="263" t="str">
        <f>IF(AF118="","",VLOOKUP(AF118,'シフト記号表（勤務時間帯）'!$C$6:$K$35,9,FALSE))</f>
        <v/>
      </c>
      <c r="AG119" s="261" t="str">
        <f>IF(AG118="","",VLOOKUP(AG118,'シフト記号表（勤務時間帯）'!$C$6:$K$35,9,FALSE))</f>
        <v/>
      </c>
      <c r="AH119" s="262" t="str">
        <f>IF(AH118="","",VLOOKUP(AH118,'シフト記号表（勤務時間帯）'!$C$6:$K$35,9,FALSE))</f>
        <v/>
      </c>
      <c r="AI119" s="262" t="str">
        <f>IF(AI118="","",VLOOKUP(AI118,'シフト記号表（勤務時間帯）'!$C$6:$K$35,9,FALSE))</f>
        <v/>
      </c>
      <c r="AJ119" s="262" t="str">
        <f>IF(AJ118="","",VLOOKUP(AJ118,'シフト記号表（勤務時間帯）'!$C$6:$K$35,9,FALSE))</f>
        <v/>
      </c>
      <c r="AK119" s="262" t="str">
        <f>IF(AK118="","",VLOOKUP(AK118,'シフト記号表（勤務時間帯）'!$C$6:$K$35,9,FALSE))</f>
        <v/>
      </c>
      <c r="AL119" s="262" t="str">
        <f>IF(AL118="","",VLOOKUP(AL118,'シフト記号表（勤務時間帯）'!$C$6:$K$35,9,FALSE))</f>
        <v/>
      </c>
      <c r="AM119" s="263" t="str">
        <f>IF(AM118="","",VLOOKUP(AM118,'シフト記号表（勤務時間帯）'!$C$6:$K$35,9,FALSE))</f>
        <v/>
      </c>
      <c r="AN119" s="261" t="str">
        <f>IF(AN118="","",VLOOKUP(AN118,'シフト記号表（勤務時間帯）'!$C$6:$K$35,9,FALSE))</f>
        <v/>
      </c>
      <c r="AO119" s="262" t="str">
        <f>IF(AO118="","",VLOOKUP(AO118,'シフト記号表（勤務時間帯）'!$C$6:$K$35,9,FALSE))</f>
        <v/>
      </c>
      <c r="AP119" s="262" t="str">
        <f>IF(AP118="","",VLOOKUP(AP118,'シフト記号表（勤務時間帯）'!$C$6:$K$35,9,FALSE))</f>
        <v/>
      </c>
      <c r="AQ119" s="262" t="str">
        <f>IF(AQ118="","",VLOOKUP(AQ118,'シフト記号表（勤務時間帯）'!$C$6:$K$35,9,FALSE))</f>
        <v/>
      </c>
      <c r="AR119" s="262" t="str">
        <f>IF(AR118="","",VLOOKUP(AR118,'シフト記号表（勤務時間帯）'!$C$6:$K$35,9,FALSE))</f>
        <v/>
      </c>
      <c r="AS119" s="262" t="str">
        <f>IF(AS118="","",VLOOKUP(AS118,'シフト記号表（勤務時間帯）'!$C$6:$K$35,9,FALSE))</f>
        <v/>
      </c>
      <c r="AT119" s="263" t="str">
        <f>IF(AT118="","",VLOOKUP(AT118,'シフト記号表（勤務時間帯）'!$C$6:$K$35,9,FALSE))</f>
        <v/>
      </c>
      <c r="AU119" s="261" t="str">
        <f>IF(AU118="","",VLOOKUP(AU118,'シフト記号表（勤務時間帯）'!$C$6:$K$35,9,FALSE))</f>
        <v/>
      </c>
      <c r="AV119" s="262" t="str">
        <f>IF(AV118="","",VLOOKUP(AV118,'シフト記号表（勤務時間帯）'!$C$6:$K$35,9,FALSE))</f>
        <v/>
      </c>
      <c r="AW119" s="262" t="str">
        <f>IF(AW118="","",VLOOKUP(AW118,'シフト記号表（勤務時間帯）'!$C$6:$K$35,9,FALSE))</f>
        <v/>
      </c>
      <c r="AX119" s="549">
        <f>IF($BB$3="４週",SUM(S119:AT119),IF($BB$3="暦月",SUM(S119:AW119),""))</f>
        <v>0</v>
      </c>
      <c r="AY119" s="550"/>
      <c r="AZ119" s="551">
        <f>IF($BB$3="４週",AX119/4,IF($BB$3="暦月",'地密通所（100名）'!AX119/('地密通所（100名）'!$BB$8/7),""))</f>
        <v>0</v>
      </c>
      <c r="BA119" s="552"/>
      <c r="BB119" s="469"/>
      <c r="BC119" s="404"/>
      <c r="BD119" s="404"/>
      <c r="BE119" s="404"/>
      <c r="BF119" s="405"/>
    </row>
    <row r="120" spans="2:58" ht="20.25" customHeight="1" x14ac:dyDescent="0.4">
      <c r="B120" s="528"/>
      <c r="C120" s="422"/>
      <c r="D120" s="423"/>
      <c r="E120" s="424"/>
      <c r="F120" s="121">
        <f>C118</f>
        <v>0</v>
      </c>
      <c r="G120" s="446"/>
      <c r="H120" s="346"/>
      <c r="I120" s="347"/>
      <c r="J120" s="347"/>
      <c r="K120" s="348"/>
      <c r="L120" s="451"/>
      <c r="M120" s="452"/>
      <c r="N120" s="452"/>
      <c r="O120" s="453"/>
      <c r="P120" s="553" t="s">
        <v>50</v>
      </c>
      <c r="Q120" s="554"/>
      <c r="R120" s="555"/>
      <c r="S120" s="264" t="str">
        <f>IF(S118="","",VLOOKUP(S118,'シフト記号表（勤務時間帯）'!$C$6:$U$35,19,FALSE))</f>
        <v/>
      </c>
      <c r="T120" s="265" t="str">
        <f>IF(T118="","",VLOOKUP(T118,'シフト記号表（勤務時間帯）'!$C$6:$U$35,19,FALSE))</f>
        <v/>
      </c>
      <c r="U120" s="265" t="str">
        <f>IF(U118="","",VLOOKUP(U118,'シフト記号表（勤務時間帯）'!$C$6:$U$35,19,FALSE))</f>
        <v/>
      </c>
      <c r="V120" s="265" t="str">
        <f>IF(V118="","",VLOOKUP(V118,'シフト記号表（勤務時間帯）'!$C$6:$U$35,19,FALSE))</f>
        <v/>
      </c>
      <c r="W120" s="265" t="str">
        <f>IF(W118="","",VLOOKUP(W118,'シフト記号表（勤務時間帯）'!$C$6:$U$35,19,FALSE))</f>
        <v/>
      </c>
      <c r="X120" s="265" t="str">
        <f>IF(X118="","",VLOOKUP(X118,'シフト記号表（勤務時間帯）'!$C$6:$U$35,19,FALSE))</f>
        <v/>
      </c>
      <c r="Y120" s="266" t="str">
        <f>IF(Y118="","",VLOOKUP(Y118,'シフト記号表（勤務時間帯）'!$C$6:$U$35,19,FALSE))</f>
        <v/>
      </c>
      <c r="Z120" s="264" t="str">
        <f>IF(Z118="","",VLOOKUP(Z118,'シフト記号表（勤務時間帯）'!$C$6:$U$35,19,FALSE))</f>
        <v/>
      </c>
      <c r="AA120" s="265" t="str">
        <f>IF(AA118="","",VLOOKUP(AA118,'シフト記号表（勤務時間帯）'!$C$6:$U$35,19,FALSE))</f>
        <v/>
      </c>
      <c r="AB120" s="265" t="str">
        <f>IF(AB118="","",VLOOKUP(AB118,'シフト記号表（勤務時間帯）'!$C$6:$U$35,19,FALSE))</f>
        <v/>
      </c>
      <c r="AC120" s="265" t="str">
        <f>IF(AC118="","",VLOOKUP(AC118,'シフト記号表（勤務時間帯）'!$C$6:$U$35,19,FALSE))</f>
        <v/>
      </c>
      <c r="AD120" s="265" t="str">
        <f>IF(AD118="","",VLOOKUP(AD118,'シフト記号表（勤務時間帯）'!$C$6:$U$35,19,FALSE))</f>
        <v/>
      </c>
      <c r="AE120" s="265" t="str">
        <f>IF(AE118="","",VLOOKUP(AE118,'シフト記号表（勤務時間帯）'!$C$6:$U$35,19,FALSE))</f>
        <v/>
      </c>
      <c r="AF120" s="266" t="str">
        <f>IF(AF118="","",VLOOKUP(AF118,'シフト記号表（勤務時間帯）'!$C$6:$U$35,19,FALSE))</f>
        <v/>
      </c>
      <c r="AG120" s="264" t="str">
        <f>IF(AG118="","",VLOOKUP(AG118,'シフト記号表（勤務時間帯）'!$C$6:$U$35,19,FALSE))</f>
        <v/>
      </c>
      <c r="AH120" s="265" t="str">
        <f>IF(AH118="","",VLOOKUP(AH118,'シフト記号表（勤務時間帯）'!$C$6:$U$35,19,FALSE))</f>
        <v/>
      </c>
      <c r="AI120" s="265" t="str">
        <f>IF(AI118="","",VLOOKUP(AI118,'シフト記号表（勤務時間帯）'!$C$6:$U$35,19,FALSE))</f>
        <v/>
      </c>
      <c r="AJ120" s="265" t="str">
        <f>IF(AJ118="","",VLOOKUP(AJ118,'シフト記号表（勤務時間帯）'!$C$6:$U$35,19,FALSE))</f>
        <v/>
      </c>
      <c r="AK120" s="265" t="str">
        <f>IF(AK118="","",VLOOKUP(AK118,'シフト記号表（勤務時間帯）'!$C$6:$U$35,19,FALSE))</f>
        <v/>
      </c>
      <c r="AL120" s="265" t="str">
        <f>IF(AL118="","",VLOOKUP(AL118,'シフト記号表（勤務時間帯）'!$C$6:$U$35,19,FALSE))</f>
        <v/>
      </c>
      <c r="AM120" s="266" t="str">
        <f>IF(AM118="","",VLOOKUP(AM118,'シフト記号表（勤務時間帯）'!$C$6:$U$35,19,FALSE))</f>
        <v/>
      </c>
      <c r="AN120" s="264" t="str">
        <f>IF(AN118="","",VLOOKUP(AN118,'シフト記号表（勤務時間帯）'!$C$6:$U$35,19,FALSE))</f>
        <v/>
      </c>
      <c r="AO120" s="265" t="str">
        <f>IF(AO118="","",VLOOKUP(AO118,'シフト記号表（勤務時間帯）'!$C$6:$U$35,19,FALSE))</f>
        <v/>
      </c>
      <c r="AP120" s="265" t="str">
        <f>IF(AP118="","",VLOOKUP(AP118,'シフト記号表（勤務時間帯）'!$C$6:$U$35,19,FALSE))</f>
        <v/>
      </c>
      <c r="AQ120" s="265" t="str">
        <f>IF(AQ118="","",VLOOKUP(AQ118,'シフト記号表（勤務時間帯）'!$C$6:$U$35,19,FALSE))</f>
        <v/>
      </c>
      <c r="AR120" s="265" t="str">
        <f>IF(AR118="","",VLOOKUP(AR118,'シフト記号表（勤務時間帯）'!$C$6:$U$35,19,FALSE))</f>
        <v/>
      </c>
      <c r="AS120" s="265" t="str">
        <f>IF(AS118="","",VLOOKUP(AS118,'シフト記号表（勤務時間帯）'!$C$6:$U$35,19,FALSE))</f>
        <v/>
      </c>
      <c r="AT120" s="266" t="str">
        <f>IF(AT118="","",VLOOKUP(AT118,'シフト記号表（勤務時間帯）'!$C$6:$U$35,19,FALSE))</f>
        <v/>
      </c>
      <c r="AU120" s="264" t="str">
        <f>IF(AU118="","",VLOOKUP(AU118,'シフト記号表（勤務時間帯）'!$C$6:$U$35,19,FALSE))</f>
        <v/>
      </c>
      <c r="AV120" s="265" t="str">
        <f>IF(AV118="","",VLOOKUP(AV118,'シフト記号表（勤務時間帯）'!$C$6:$U$35,19,FALSE))</f>
        <v/>
      </c>
      <c r="AW120" s="265" t="str">
        <f>IF(AW118="","",VLOOKUP(AW118,'シフト記号表（勤務時間帯）'!$C$6:$U$35,19,FALSE))</f>
        <v/>
      </c>
      <c r="AX120" s="530">
        <f>IF($BB$3="４週",SUM(S120:AT120),IF($BB$3="暦月",SUM(S120:AW120),""))</f>
        <v>0</v>
      </c>
      <c r="AY120" s="531"/>
      <c r="AZ120" s="542">
        <f>IF($BB$3="４週",AX120/4,IF($BB$3="暦月",'地密通所（100名）'!AX120/('地密通所（100名）'!$BB$8/7),""))</f>
        <v>0</v>
      </c>
      <c r="BA120" s="543"/>
      <c r="BB120" s="470"/>
      <c r="BC120" s="452"/>
      <c r="BD120" s="452"/>
      <c r="BE120" s="452"/>
      <c r="BF120" s="453"/>
    </row>
    <row r="121" spans="2:58" ht="20.25" customHeight="1" x14ac:dyDescent="0.4">
      <c r="B121" s="528">
        <f>B118+1</f>
        <v>34</v>
      </c>
      <c r="C121" s="416"/>
      <c r="D121" s="417"/>
      <c r="E121" s="418"/>
      <c r="F121" s="118"/>
      <c r="G121" s="445"/>
      <c r="H121" s="447"/>
      <c r="I121" s="347"/>
      <c r="J121" s="347"/>
      <c r="K121" s="348"/>
      <c r="L121" s="448"/>
      <c r="M121" s="449"/>
      <c r="N121" s="449"/>
      <c r="O121" s="450"/>
      <c r="P121" s="536" t="s">
        <v>49</v>
      </c>
      <c r="Q121" s="537"/>
      <c r="R121" s="538"/>
      <c r="S121" s="274"/>
      <c r="T121" s="273"/>
      <c r="U121" s="273"/>
      <c r="V121" s="273"/>
      <c r="W121" s="273"/>
      <c r="X121" s="273"/>
      <c r="Y121" s="275"/>
      <c r="Z121" s="274"/>
      <c r="AA121" s="273"/>
      <c r="AB121" s="273"/>
      <c r="AC121" s="273"/>
      <c r="AD121" s="273"/>
      <c r="AE121" s="273"/>
      <c r="AF121" s="275"/>
      <c r="AG121" s="274"/>
      <c r="AH121" s="273"/>
      <c r="AI121" s="273"/>
      <c r="AJ121" s="273"/>
      <c r="AK121" s="273"/>
      <c r="AL121" s="273"/>
      <c r="AM121" s="275"/>
      <c r="AN121" s="274"/>
      <c r="AO121" s="273"/>
      <c r="AP121" s="273"/>
      <c r="AQ121" s="273"/>
      <c r="AR121" s="273"/>
      <c r="AS121" s="273"/>
      <c r="AT121" s="275"/>
      <c r="AU121" s="274"/>
      <c r="AV121" s="273"/>
      <c r="AW121" s="273"/>
      <c r="AX121" s="638"/>
      <c r="AY121" s="639"/>
      <c r="AZ121" s="640"/>
      <c r="BA121" s="641"/>
      <c r="BB121" s="468"/>
      <c r="BC121" s="449"/>
      <c r="BD121" s="449"/>
      <c r="BE121" s="449"/>
      <c r="BF121" s="450"/>
    </row>
    <row r="122" spans="2:58" ht="20.25" customHeight="1" x14ac:dyDescent="0.4">
      <c r="B122" s="528"/>
      <c r="C122" s="419"/>
      <c r="D122" s="420"/>
      <c r="E122" s="421"/>
      <c r="F122" s="92"/>
      <c r="G122" s="342"/>
      <c r="H122" s="346"/>
      <c r="I122" s="347"/>
      <c r="J122" s="347"/>
      <c r="K122" s="348"/>
      <c r="L122" s="403"/>
      <c r="M122" s="404"/>
      <c r="N122" s="404"/>
      <c r="O122" s="405"/>
      <c r="P122" s="546" t="s">
        <v>15</v>
      </c>
      <c r="Q122" s="547"/>
      <c r="R122" s="548"/>
      <c r="S122" s="261" t="str">
        <f>IF(S121="","",VLOOKUP(S121,'シフト記号表（勤務時間帯）'!$C$6:$K$35,9,FALSE))</f>
        <v/>
      </c>
      <c r="T122" s="262" t="str">
        <f>IF(T121="","",VLOOKUP(T121,'シフト記号表（勤務時間帯）'!$C$6:$K$35,9,FALSE))</f>
        <v/>
      </c>
      <c r="U122" s="262" t="str">
        <f>IF(U121="","",VLOOKUP(U121,'シフト記号表（勤務時間帯）'!$C$6:$K$35,9,FALSE))</f>
        <v/>
      </c>
      <c r="V122" s="262" t="str">
        <f>IF(V121="","",VLOOKUP(V121,'シフト記号表（勤務時間帯）'!$C$6:$K$35,9,FALSE))</f>
        <v/>
      </c>
      <c r="W122" s="262" t="str">
        <f>IF(W121="","",VLOOKUP(W121,'シフト記号表（勤務時間帯）'!$C$6:$K$35,9,FALSE))</f>
        <v/>
      </c>
      <c r="X122" s="262" t="str">
        <f>IF(X121="","",VLOOKUP(X121,'シフト記号表（勤務時間帯）'!$C$6:$K$35,9,FALSE))</f>
        <v/>
      </c>
      <c r="Y122" s="263" t="str">
        <f>IF(Y121="","",VLOOKUP(Y121,'シフト記号表（勤務時間帯）'!$C$6:$K$35,9,FALSE))</f>
        <v/>
      </c>
      <c r="Z122" s="261" t="str">
        <f>IF(Z121="","",VLOOKUP(Z121,'シフト記号表（勤務時間帯）'!$C$6:$K$35,9,FALSE))</f>
        <v/>
      </c>
      <c r="AA122" s="262" t="str">
        <f>IF(AA121="","",VLOOKUP(AA121,'シフト記号表（勤務時間帯）'!$C$6:$K$35,9,FALSE))</f>
        <v/>
      </c>
      <c r="AB122" s="262" t="str">
        <f>IF(AB121="","",VLOOKUP(AB121,'シフト記号表（勤務時間帯）'!$C$6:$K$35,9,FALSE))</f>
        <v/>
      </c>
      <c r="AC122" s="262" t="str">
        <f>IF(AC121="","",VLOOKUP(AC121,'シフト記号表（勤務時間帯）'!$C$6:$K$35,9,FALSE))</f>
        <v/>
      </c>
      <c r="AD122" s="262" t="str">
        <f>IF(AD121="","",VLOOKUP(AD121,'シフト記号表（勤務時間帯）'!$C$6:$K$35,9,FALSE))</f>
        <v/>
      </c>
      <c r="AE122" s="262" t="str">
        <f>IF(AE121="","",VLOOKUP(AE121,'シフト記号表（勤務時間帯）'!$C$6:$K$35,9,FALSE))</f>
        <v/>
      </c>
      <c r="AF122" s="263" t="str">
        <f>IF(AF121="","",VLOOKUP(AF121,'シフト記号表（勤務時間帯）'!$C$6:$K$35,9,FALSE))</f>
        <v/>
      </c>
      <c r="AG122" s="261" t="str">
        <f>IF(AG121="","",VLOOKUP(AG121,'シフト記号表（勤務時間帯）'!$C$6:$K$35,9,FALSE))</f>
        <v/>
      </c>
      <c r="AH122" s="262" t="str">
        <f>IF(AH121="","",VLOOKUP(AH121,'シフト記号表（勤務時間帯）'!$C$6:$K$35,9,FALSE))</f>
        <v/>
      </c>
      <c r="AI122" s="262" t="str">
        <f>IF(AI121="","",VLOOKUP(AI121,'シフト記号表（勤務時間帯）'!$C$6:$K$35,9,FALSE))</f>
        <v/>
      </c>
      <c r="AJ122" s="262" t="str">
        <f>IF(AJ121="","",VLOOKUP(AJ121,'シフト記号表（勤務時間帯）'!$C$6:$K$35,9,FALSE))</f>
        <v/>
      </c>
      <c r="AK122" s="262" t="str">
        <f>IF(AK121="","",VLOOKUP(AK121,'シフト記号表（勤務時間帯）'!$C$6:$K$35,9,FALSE))</f>
        <v/>
      </c>
      <c r="AL122" s="262" t="str">
        <f>IF(AL121="","",VLOOKUP(AL121,'シフト記号表（勤務時間帯）'!$C$6:$K$35,9,FALSE))</f>
        <v/>
      </c>
      <c r="AM122" s="263" t="str">
        <f>IF(AM121="","",VLOOKUP(AM121,'シフト記号表（勤務時間帯）'!$C$6:$K$35,9,FALSE))</f>
        <v/>
      </c>
      <c r="AN122" s="261" t="str">
        <f>IF(AN121="","",VLOOKUP(AN121,'シフト記号表（勤務時間帯）'!$C$6:$K$35,9,FALSE))</f>
        <v/>
      </c>
      <c r="AO122" s="262" t="str">
        <f>IF(AO121="","",VLOOKUP(AO121,'シフト記号表（勤務時間帯）'!$C$6:$K$35,9,FALSE))</f>
        <v/>
      </c>
      <c r="AP122" s="262" t="str">
        <f>IF(AP121="","",VLOOKUP(AP121,'シフト記号表（勤務時間帯）'!$C$6:$K$35,9,FALSE))</f>
        <v/>
      </c>
      <c r="AQ122" s="262" t="str">
        <f>IF(AQ121="","",VLOOKUP(AQ121,'シフト記号表（勤務時間帯）'!$C$6:$K$35,9,FALSE))</f>
        <v/>
      </c>
      <c r="AR122" s="262" t="str">
        <f>IF(AR121="","",VLOOKUP(AR121,'シフト記号表（勤務時間帯）'!$C$6:$K$35,9,FALSE))</f>
        <v/>
      </c>
      <c r="AS122" s="262" t="str">
        <f>IF(AS121="","",VLOOKUP(AS121,'シフト記号表（勤務時間帯）'!$C$6:$K$35,9,FALSE))</f>
        <v/>
      </c>
      <c r="AT122" s="263" t="str">
        <f>IF(AT121="","",VLOOKUP(AT121,'シフト記号表（勤務時間帯）'!$C$6:$K$35,9,FALSE))</f>
        <v/>
      </c>
      <c r="AU122" s="261" t="str">
        <f>IF(AU121="","",VLOOKUP(AU121,'シフト記号表（勤務時間帯）'!$C$6:$K$35,9,FALSE))</f>
        <v/>
      </c>
      <c r="AV122" s="262" t="str">
        <f>IF(AV121="","",VLOOKUP(AV121,'シフト記号表（勤務時間帯）'!$C$6:$K$35,9,FALSE))</f>
        <v/>
      </c>
      <c r="AW122" s="262" t="str">
        <f>IF(AW121="","",VLOOKUP(AW121,'シフト記号表（勤務時間帯）'!$C$6:$K$35,9,FALSE))</f>
        <v/>
      </c>
      <c r="AX122" s="549">
        <f>IF($BB$3="４週",SUM(S122:AT122),IF($BB$3="暦月",SUM(S122:AW122),""))</f>
        <v>0</v>
      </c>
      <c r="AY122" s="550"/>
      <c r="AZ122" s="551">
        <f>IF($BB$3="４週",AX122/4,IF($BB$3="暦月",'地密通所（100名）'!AX122/('地密通所（100名）'!$BB$8/7),""))</f>
        <v>0</v>
      </c>
      <c r="BA122" s="552"/>
      <c r="BB122" s="469"/>
      <c r="BC122" s="404"/>
      <c r="BD122" s="404"/>
      <c r="BE122" s="404"/>
      <c r="BF122" s="405"/>
    </row>
    <row r="123" spans="2:58" ht="20.25" customHeight="1" x14ac:dyDescent="0.4">
      <c r="B123" s="528"/>
      <c r="C123" s="422"/>
      <c r="D123" s="423"/>
      <c r="E123" s="424"/>
      <c r="F123" s="121">
        <f>C121</f>
        <v>0</v>
      </c>
      <c r="G123" s="446"/>
      <c r="H123" s="346"/>
      <c r="I123" s="347"/>
      <c r="J123" s="347"/>
      <c r="K123" s="348"/>
      <c r="L123" s="451"/>
      <c r="M123" s="452"/>
      <c r="N123" s="452"/>
      <c r="O123" s="453"/>
      <c r="P123" s="553" t="s">
        <v>50</v>
      </c>
      <c r="Q123" s="554"/>
      <c r="R123" s="555"/>
      <c r="S123" s="264" t="str">
        <f>IF(S121="","",VLOOKUP(S121,'シフト記号表（勤務時間帯）'!$C$6:$U$35,19,FALSE))</f>
        <v/>
      </c>
      <c r="T123" s="265" t="str">
        <f>IF(T121="","",VLOOKUP(T121,'シフト記号表（勤務時間帯）'!$C$6:$U$35,19,FALSE))</f>
        <v/>
      </c>
      <c r="U123" s="265" t="str">
        <f>IF(U121="","",VLOOKUP(U121,'シフト記号表（勤務時間帯）'!$C$6:$U$35,19,FALSE))</f>
        <v/>
      </c>
      <c r="V123" s="265" t="str">
        <f>IF(V121="","",VLOOKUP(V121,'シフト記号表（勤務時間帯）'!$C$6:$U$35,19,FALSE))</f>
        <v/>
      </c>
      <c r="W123" s="265" t="str">
        <f>IF(W121="","",VLOOKUP(W121,'シフト記号表（勤務時間帯）'!$C$6:$U$35,19,FALSE))</f>
        <v/>
      </c>
      <c r="X123" s="265" t="str">
        <f>IF(X121="","",VLOOKUP(X121,'シフト記号表（勤務時間帯）'!$C$6:$U$35,19,FALSE))</f>
        <v/>
      </c>
      <c r="Y123" s="266" t="str">
        <f>IF(Y121="","",VLOOKUP(Y121,'シフト記号表（勤務時間帯）'!$C$6:$U$35,19,FALSE))</f>
        <v/>
      </c>
      <c r="Z123" s="264" t="str">
        <f>IF(Z121="","",VLOOKUP(Z121,'シフト記号表（勤務時間帯）'!$C$6:$U$35,19,FALSE))</f>
        <v/>
      </c>
      <c r="AA123" s="265" t="str">
        <f>IF(AA121="","",VLOOKUP(AA121,'シフト記号表（勤務時間帯）'!$C$6:$U$35,19,FALSE))</f>
        <v/>
      </c>
      <c r="AB123" s="265" t="str">
        <f>IF(AB121="","",VLOOKUP(AB121,'シフト記号表（勤務時間帯）'!$C$6:$U$35,19,FALSE))</f>
        <v/>
      </c>
      <c r="AC123" s="265" t="str">
        <f>IF(AC121="","",VLOOKUP(AC121,'シフト記号表（勤務時間帯）'!$C$6:$U$35,19,FALSE))</f>
        <v/>
      </c>
      <c r="AD123" s="265" t="str">
        <f>IF(AD121="","",VLOOKUP(AD121,'シフト記号表（勤務時間帯）'!$C$6:$U$35,19,FALSE))</f>
        <v/>
      </c>
      <c r="AE123" s="265" t="str">
        <f>IF(AE121="","",VLOOKUP(AE121,'シフト記号表（勤務時間帯）'!$C$6:$U$35,19,FALSE))</f>
        <v/>
      </c>
      <c r="AF123" s="266" t="str">
        <f>IF(AF121="","",VLOOKUP(AF121,'シフト記号表（勤務時間帯）'!$C$6:$U$35,19,FALSE))</f>
        <v/>
      </c>
      <c r="AG123" s="264" t="str">
        <f>IF(AG121="","",VLOOKUP(AG121,'シフト記号表（勤務時間帯）'!$C$6:$U$35,19,FALSE))</f>
        <v/>
      </c>
      <c r="AH123" s="265" t="str">
        <f>IF(AH121="","",VLOOKUP(AH121,'シフト記号表（勤務時間帯）'!$C$6:$U$35,19,FALSE))</f>
        <v/>
      </c>
      <c r="AI123" s="265" t="str">
        <f>IF(AI121="","",VLOOKUP(AI121,'シフト記号表（勤務時間帯）'!$C$6:$U$35,19,FALSE))</f>
        <v/>
      </c>
      <c r="AJ123" s="265" t="str">
        <f>IF(AJ121="","",VLOOKUP(AJ121,'シフト記号表（勤務時間帯）'!$C$6:$U$35,19,FALSE))</f>
        <v/>
      </c>
      <c r="AK123" s="265" t="str">
        <f>IF(AK121="","",VLOOKUP(AK121,'シフト記号表（勤務時間帯）'!$C$6:$U$35,19,FALSE))</f>
        <v/>
      </c>
      <c r="AL123" s="265" t="str">
        <f>IF(AL121="","",VLOOKUP(AL121,'シフト記号表（勤務時間帯）'!$C$6:$U$35,19,FALSE))</f>
        <v/>
      </c>
      <c r="AM123" s="266" t="str">
        <f>IF(AM121="","",VLOOKUP(AM121,'シフト記号表（勤務時間帯）'!$C$6:$U$35,19,FALSE))</f>
        <v/>
      </c>
      <c r="AN123" s="264" t="str">
        <f>IF(AN121="","",VLOOKUP(AN121,'シフト記号表（勤務時間帯）'!$C$6:$U$35,19,FALSE))</f>
        <v/>
      </c>
      <c r="AO123" s="265" t="str">
        <f>IF(AO121="","",VLOOKUP(AO121,'シフト記号表（勤務時間帯）'!$C$6:$U$35,19,FALSE))</f>
        <v/>
      </c>
      <c r="AP123" s="265" t="str">
        <f>IF(AP121="","",VLOOKUP(AP121,'シフト記号表（勤務時間帯）'!$C$6:$U$35,19,FALSE))</f>
        <v/>
      </c>
      <c r="AQ123" s="265" t="str">
        <f>IF(AQ121="","",VLOOKUP(AQ121,'シフト記号表（勤務時間帯）'!$C$6:$U$35,19,FALSE))</f>
        <v/>
      </c>
      <c r="AR123" s="265" t="str">
        <f>IF(AR121="","",VLOOKUP(AR121,'シフト記号表（勤務時間帯）'!$C$6:$U$35,19,FALSE))</f>
        <v/>
      </c>
      <c r="AS123" s="265" t="str">
        <f>IF(AS121="","",VLOOKUP(AS121,'シフト記号表（勤務時間帯）'!$C$6:$U$35,19,FALSE))</f>
        <v/>
      </c>
      <c r="AT123" s="266" t="str">
        <f>IF(AT121="","",VLOOKUP(AT121,'シフト記号表（勤務時間帯）'!$C$6:$U$35,19,FALSE))</f>
        <v/>
      </c>
      <c r="AU123" s="264" t="str">
        <f>IF(AU121="","",VLOOKUP(AU121,'シフト記号表（勤務時間帯）'!$C$6:$U$35,19,FALSE))</f>
        <v/>
      </c>
      <c r="AV123" s="265" t="str">
        <f>IF(AV121="","",VLOOKUP(AV121,'シフト記号表（勤務時間帯）'!$C$6:$U$35,19,FALSE))</f>
        <v/>
      </c>
      <c r="AW123" s="265" t="str">
        <f>IF(AW121="","",VLOOKUP(AW121,'シフト記号表（勤務時間帯）'!$C$6:$U$35,19,FALSE))</f>
        <v/>
      </c>
      <c r="AX123" s="530">
        <f>IF($BB$3="４週",SUM(S123:AT123),IF($BB$3="暦月",SUM(S123:AW123),""))</f>
        <v>0</v>
      </c>
      <c r="AY123" s="531"/>
      <c r="AZ123" s="542">
        <f>IF($BB$3="４週",AX123/4,IF($BB$3="暦月",'地密通所（100名）'!AX123/('地密通所（100名）'!$BB$8/7),""))</f>
        <v>0</v>
      </c>
      <c r="BA123" s="543"/>
      <c r="BB123" s="470"/>
      <c r="BC123" s="452"/>
      <c r="BD123" s="452"/>
      <c r="BE123" s="452"/>
      <c r="BF123" s="453"/>
    </row>
    <row r="124" spans="2:58" ht="20.25" customHeight="1" x14ac:dyDescent="0.4">
      <c r="B124" s="528">
        <f>B121+1</f>
        <v>35</v>
      </c>
      <c r="C124" s="416"/>
      <c r="D124" s="417"/>
      <c r="E124" s="418"/>
      <c r="F124" s="118"/>
      <c r="G124" s="445"/>
      <c r="H124" s="447"/>
      <c r="I124" s="347"/>
      <c r="J124" s="347"/>
      <c r="K124" s="348"/>
      <c r="L124" s="448"/>
      <c r="M124" s="449"/>
      <c r="N124" s="449"/>
      <c r="O124" s="450"/>
      <c r="P124" s="536" t="s">
        <v>49</v>
      </c>
      <c r="Q124" s="537"/>
      <c r="R124" s="538"/>
      <c r="S124" s="274"/>
      <c r="T124" s="273"/>
      <c r="U124" s="273"/>
      <c r="V124" s="273"/>
      <c r="W124" s="273"/>
      <c r="X124" s="273"/>
      <c r="Y124" s="275"/>
      <c r="Z124" s="274"/>
      <c r="AA124" s="273"/>
      <c r="AB124" s="273"/>
      <c r="AC124" s="273"/>
      <c r="AD124" s="273"/>
      <c r="AE124" s="273"/>
      <c r="AF124" s="275"/>
      <c r="AG124" s="274"/>
      <c r="AH124" s="273"/>
      <c r="AI124" s="273"/>
      <c r="AJ124" s="273"/>
      <c r="AK124" s="273"/>
      <c r="AL124" s="273"/>
      <c r="AM124" s="275"/>
      <c r="AN124" s="274"/>
      <c r="AO124" s="273"/>
      <c r="AP124" s="273"/>
      <c r="AQ124" s="273"/>
      <c r="AR124" s="273"/>
      <c r="AS124" s="273"/>
      <c r="AT124" s="275"/>
      <c r="AU124" s="274"/>
      <c r="AV124" s="273"/>
      <c r="AW124" s="273"/>
      <c r="AX124" s="638"/>
      <c r="AY124" s="639"/>
      <c r="AZ124" s="640"/>
      <c r="BA124" s="641"/>
      <c r="BB124" s="468"/>
      <c r="BC124" s="449"/>
      <c r="BD124" s="449"/>
      <c r="BE124" s="449"/>
      <c r="BF124" s="450"/>
    </row>
    <row r="125" spans="2:58" ht="20.25" customHeight="1" x14ac:dyDescent="0.4">
      <c r="B125" s="528"/>
      <c r="C125" s="419"/>
      <c r="D125" s="420"/>
      <c r="E125" s="421"/>
      <c r="F125" s="92"/>
      <c r="G125" s="342"/>
      <c r="H125" s="346"/>
      <c r="I125" s="347"/>
      <c r="J125" s="347"/>
      <c r="K125" s="348"/>
      <c r="L125" s="403"/>
      <c r="M125" s="404"/>
      <c r="N125" s="404"/>
      <c r="O125" s="405"/>
      <c r="P125" s="546" t="s">
        <v>15</v>
      </c>
      <c r="Q125" s="547"/>
      <c r="R125" s="548"/>
      <c r="S125" s="261" t="str">
        <f>IF(S124="","",VLOOKUP(S124,'シフト記号表（勤務時間帯）'!$C$6:$K$35,9,FALSE))</f>
        <v/>
      </c>
      <c r="T125" s="262" t="str">
        <f>IF(T124="","",VLOOKUP(T124,'シフト記号表（勤務時間帯）'!$C$6:$K$35,9,FALSE))</f>
        <v/>
      </c>
      <c r="U125" s="262" t="str">
        <f>IF(U124="","",VLOOKUP(U124,'シフト記号表（勤務時間帯）'!$C$6:$K$35,9,FALSE))</f>
        <v/>
      </c>
      <c r="V125" s="262" t="str">
        <f>IF(V124="","",VLOOKUP(V124,'シフト記号表（勤務時間帯）'!$C$6:$K$35,9,FALSE))</f>
        <v/>
      </c>
      <c r="W125" s="262" t="str">
        <f>IF(W124="","",VLOOKUP(W124,'シフト記号表（勤務時間帯）'!$C$6:$K$35,9,FALSE))</f>
        <v/>
      </c>
      <c r="X125" s="262" t="str">
        <f>IF(X124="","",VLOOKUP(X124,'シフト記号表（勤務時間帯）'!$C$6:$K$35,9,FALSE))</f>
        <v/>
      </c>
      <c r="Y125" s="263" t="str">
        <f>IF(Y124="","",VLOOKUP(Y124,'シフト記号表（勤務時間帯）'!$C$6:$K$35,9,FALSE))</f>
        <v/>
      </c>
      <c r="Z125" s="261" t="str">
        <f>IF(Z124="","",VLOOKUP(Z124,'シフト記号表（勤務時間帯）'!$C$6:$K$35,9,FALSE))</f>
        <v/>
      </c>
      <c r="AA125" s="262" t="str">
        <f>IF(AA124="","",VLOOKUP(AA124,'シフト記号表（勤務時間帯）'!$C$6:$K$35,9,FALSE))</f>
        <v/>
      </c>
      <c r="AB125" s="262" t="str">
        <f>IF(AB124="","",VLOOKUP(AB124,'シフト記号表（勤務時間帯）'!$C$6:$K$35,9,FALSE))</f>
        <v/>
      </c>
      <c r="AC125" s="262" t="str">
        <f>IF(AC124="","",VLOOKUP(AC124,'シフト記号表（勤務時間帯）'!$C$6:$K$35,9,FALSE))</f>
        <v/>
      </c>
      <c r="AD125" s="262" t="str">
        <f>IF(AD124="","",VLOOKUP(AD124,'シフト記号表（勤務時間帯）'!$C$6:$K$35,9,FALSE))</f>
        <v/>
      </c>
      <c r="AE125" s="262" t="str">
        <f>IF(AE124="","",VLOOKUP(AE124,'シフト記号表（勤務時間帯）'!$C$6:$K$35,9,FALSE))</f>
        <v/>
      </c>
      <c r="AF125" s="263" t="str">
        <f>IF(AF124="","",VLOOKUP(AF124,'シフト記号表（勤務時間帯）'!$C$6:$K$35,9,FALSE))</f>
        <v/>
      </c>
      <c r="AG125" s="261" t="str">
        <f>IF(AG124="","",VLOOKUP(AG124,'シフト記号表（勤務時間帯）'!$C$6:$K$35,9,FALSE))</f>
        <v/>
      </c>
      <c r="AH125" s="262" t="str">
        <f>IF(AH124="","",VLOOKUP(AH124,'シフト記号表（勤務時間帯）'!$C$6:$K$35,9,FALSE))</f>
        <v/>
      </c>
      <c r="AI125" s="262" t="str">
        <f>IF(AI124="","",VLOOKUP(AI124,'シフト記号表（勤務時間帯）'!$C$6:$K$35,9,FALSE))</f>
        <v/>
      </c>
      <c r="AJ125" s="262" t="str">
        <f>IF(AJ124="","",VLOOKUP(AJ124,'シフト記号表（勤務時間帯）'!$C$6:$K$35,9,FALSE))</f>
        <v/>
      </c>
      <c r="AK125" s="262" t="str">
        <f>IF(AK124="","",VLOOKUP(AK124,'シフト記号表（勤務時間帯）'!$C$6:$K$35,9,FALSE))</f>
        <v/>
      </c>
      <c r="AL125" s="262" t="str">
        <f>IF(AL124="","",VLOOKUP(AL124,'シフト記号表（勤務時間帯）'!$C$6:$K$35,9,FALSE))</f>
        <v/>
      </c>
      <c r="AM125" s="263" t="str">
        <f>IF(AM124="","",VLOOKUP(AM124,'シフト記号表（勤務時間帯）'!$C$6:$K$35,9,FALSE))</f>
        <v/>
      </c>
      <c r="AN125" s="261" t="str">
        <f>IF(AN124="","",VLOOKUP(AN124,'シフト記号表（勤務時間帯）'!$C$6:$K$35,9,FALSE))</f>
        <v/>
      </c>
      <c r="AO125" s="262" t="str">
        <f>IF(AO124="","",VLOOKUP(AO124,'シフト記号表（勤務時間帯）'!$C$6:$K$35,9,FALSE))</f>
        <v/>
      </c>
      <c r="AP125" s="262" t="str">
        <f>IF(AP124="","",VLOOKUP(AP124,'シフト記号表（勤務時間帯）'!$C$6:$K$35,9,FALSE))</f>
        <v/>
      </c>
      <c r="AQ125" s="262" t="str">
        <f>IF(AQ124="","",VLOOKUP(AQ124,'シフト記号表（勤務時間帯）'!$C$6:$K$35,9,FALSE))</f>
        <v/>
      </c>
      <c r="AR125" s="262" t="str">
        <f>IF(AR124="","",VLOOKUP(AR124,'シフト記号表（勤務時間帯）'!$C$6:$K$35,9,FALSE))</f>
        <v/>
      </c>
      <c r="AS125" s="262" t="str">
        <f>IF(AS124="","",VLOOKUP(AS124,'シフト記号表（勤務時間帯）'!$C$6:$K$35,9,FALSE))</f>
        <v/>
      </c>
      <c r="AT125" s="263" t="str">
        <f>IF(AT124="","",VLOOKUP(AT124,'シフト記号表（勤務時間帯）'!$C$6:$K$35,9,FALSE))</f>
        <v/>
      </c>
      <c r="AU125" s="261" t="str">
        <f>IF(AU124="","",VLOOKUP(AU124,'シフト記号表（勤務時間帯）'!$C$6:$K$35,9,FALSE))</f>
        <v/>
      </c>
      <c r="AV125" s="262" t="str">
        <f>IF(AV124="","",VLOOKUP(AV124,'シフト記号表（勤務時間帯）'!$C$6:$K$35,9,FALSE))</f>
        <v/>
      </c>
      <c r="AW125" s="262" t="str">
        <f>IF(AW124="","",VLOOKUP(AW124,'シフト記号表（勤務時間帯）'!$C$6:$K$35,9,FALSE))</f>
        <v/>
      </c>
      <c r="AX125" s="549">
        <f>IF($BB$3="４週",SUM(S125:AT125),IF($BB$3="暦月",SUM(S125:AW125),""))</f>
        <v>0</v>
      </c>
      <c r="AY125" s="550"/>
      <c r="AZ125" s="551">
        <f>IF($BB$3="４週",AX125/4,IF($BB$3="暦月",'地密通所（100名）'!AX125/('地密通所（100名）'!$BB$8/7),""))</f>
        <v>0</v>
      </c>
      <c r="BA125" s="552"/>
      <c r="BB125" s="469"/>
      <c r="BC125" s="404"/>
      <c r="BD125" s="404"/>
      <c r="BE125" s="404"/>
      <c r="BF125" s="405"/>
    </row>
    <row r="126" spans="2:58" ht="20.25" customHeight="1" x14ac:dyDescent="0.4">
      <c r="B126" s="528"/>
      <c r="C126" s="422"/>
      <c r="D126" s="423"/>
      <c r="E126" s="424"/>
      <c r="F126" s="121">
        <f>C124</f>
        <v>0</v>
      </c>
      <c r="G126" s="446"/>
      <c r="H126" s="346"/>
      <c r="I126" s="347"/>
      <c r="J126" s="347"/>
      <c r="K126" s="348"/>
      <c r="L126" s="451"/>
      <c r="M126" s="452"/>
      <c r="N126" s="452"/>
      <c r="O126" s="453"/>
      <c r="P126" s="553" t="s">
        <v>50</v>
      </c>
      <c r="Q126" s="554"/>
      <c r="R126" s="555"/>
      <c r="S126" s="264" t="str">
        <f>IF(S124="","",VLOOKUP(S124,'シフト記号表（勤務時間帯）'!$C$6:$U$35,19,FALSE))</f>
        <v/>
      </c>
      <c r="T126" s="265" t="str">
        <f>IF(T124="","",VLOOKUP(T124,'シフト記号表（勤務時間帯）'!$C$6:$U$35,19,FALSE))</f>
        <v/>
      </c>
      <c r="U126" s="265" t="str">
        <f>IF(U124="","",VLOOKUP(U124,'シフト記号表（勤務時間帯）'!$C$6:$U$35,19,FALSE))</f>
        <v/>
      </c>
      <c r="V126" s="265" t="str">
        <f>IF(V124="","",VLOOKUP(V124,'シフト記号表（勤務時間帯）'!$C$6:$U$35,19,FALSE))</f>
        <v/>
      </c>
      <c r="W126" s="265" t="str">
        <f>IF(W124="","",VLOOKUP(W124,'シフト記号表（勤務時間帯）'!$C$6:$U$35,19,FALSE))</f>
        <v/>
      </c>
      <c r="X126" s="265" t="str">
        <f>IF(X124="","",VLOOKUP(X124,'シフト記号表（勤務時間帯）'!$C$6:$U$35,19,FALSE))</f>
        <v/>
      </c>
      <c r="Y126" s="266" t="str">
        <f>IF(Y124="","",VLOOKUP(Y124,'シフト記号表（勤務時間帯）'!$C$6:$U$35,19,FALSE))</f>
        <v/>
      </c>
      <c r="Z126" s="264" t="str">
        <f>IF(Z124="","",VLOOKUP(Z124,'シフト記号表（勤務時間帯）'!$C$6:$U$35,19,FALSE))</f>
        <v/>
      </c>
      <c r="AA126" s="265" t="str">
        <f>IF(AA124="","",VLOOKUP(AA124,'シフト記号表（勤務時間帯）'!$C$6:$U$35,19,FALSE))</f>
        <v/>
      </c>
      <c r="AB126" s="265" t="str">
        <f>IF(AB124="","",VLOOKUP(AB124,'シフト記号表（勤務時間帯）'!$C$6:$U$35,19,FALSE))</f>
        <v/>
      </c>
      <c r="AC126" s="265" t="str">
        <f>IF(AC124="","",VLOOKUP(AC124,'シフト記号表（勤務時間帯）'!$C$6:$U$35,19,FALSE))</f>
        <v/>
      </c>
      <c r="AD126" s="265" t="str">
        <f>IF(AD124="","",VLOOKUP(AD124,'シフト記号表（勤務時間帯）'!$C$6:$U$35,19,FALSE))</f>
        <v/>
      </c>
      <c r="AE126" s="265" t="str">
        <f>IF(AE124="","",VLOOKUP(AE124,'シフト記号表（勤務時間帯）'!$C$6:$U$35,19,FALSE))</f>
        <v/>
      </c>
      <c r="AF126" s="266" t="str">
        <f>IF(AF124="","",VLOOKUP(AF124,'シフト記号表（勤務時間帯）'!$C$6:$U$35,19,FALSE))</f>
        <v/>
      </c>
      <c r="AG126" s="264" t="str">
        <f>IF(AG124="","",VLOOKUP(AG124,'シフト記号表（勤務時間帯）'!$C$6:$U$35,19,FALSE))</f>
        <v/>
      </c>
      <c r="AH126" s="265" t="str">
        <f>IF(AH124="","",VLOOKUP(AH124,'シフト記号表（勤務時間帯）'!$C$6:$U$35,19,FALSE))</f>
        <v/>
      </c>
      <c r="AI126" s="265" t="str">
        <f>IF(AI124="","",VLOOKUP(AI124,'シフト記号表（勤務時間帯）'!$C$6:$U$35,19,FALSE))</f>
        <v/>
      </c>
      <c r="AJ126" s="265" t="str">
        <f>IF(AJ124="","",VLOOKUP(AJ124,'シフト記号表（勤務時間帯）'!$C$6:$U$35,19,FALSE))</f>
        <v/>
      </c>
      <c r="AK126" s="265" t="str">
        <f>IF(AK124="","",VLOOKUP(AK124,'シフト記号表（勤務時間帯）'!$C$6:$U$35,19,FALSE))</f>
        <v/>
      </c>
      <c r="AL126" s="265" t="str">
        <f>IF(AL124="","",VLOOKUP(AL124,'シフト記号表（勤務時間帯）'!$C$6:$U$35,19,FALSE))</f>
        <v/>
      </c>
      <c r="AM126" s="266" t="str">
        <f>IF(AM124="","",VLOOKUP(AM124,'シフト記号表（勤務時間帯）'!$C$6:$U$35,19,FALSE))</f>
        <v/>
      </c>
      <c r="AN126" s="264" t="str">
        <f>IF(AN124="","",VLOOKUP(AN124,'シフト記号表（勤務時間帯）'!$C$6:$U$35,19,FALSE))</f>
        <v/>
      </c>
      <c r="AO126" s="265" t="str">
        <f>IF(AO124="","",VLOOKUP(AO124,'シフト記号表（勤務時間帯）'!$C$6:$U$35,19,FALSE))</f>
        <v/>
      </c>
      <c r="AP126" s="265" t="str">
        <f>IF(AP124="","",VLOOKUP(AP124,'シフト記号表（勤務時間帯）'!$C$6:$U$35,19,FALSE))</f>
        <v/>
      </c>
      <c r="AQ126" s="265" t="str">
        <f>IF(AQ124="","",VLOOKUP(AQ124,'シフト記号表（勤務時間帯）'!$C$6:$U$35,19,FALSE))</f>
        <v/>
      </c>
      <c r="AR126" s="265" t="str">
        <f>IF(AR124="","",VLOOKUP(AR124,'シフト記号表（勤務時間帯）'!$C$6:$U$35,19,FALSE))</f>
        <v/>
      </c>
      <c r="AS126" s="265" t="str">
        <f>IF(AS124="","",VLOOKUP(AS124,'シフト記号表（勤務時間帯）'!$C$6:$U$35,19,FALSE))</f>
        <v/>
      </c>
      <c r="AT126" s="266" t="str">
        <f>IF(AT124="","",VLOOKUP(AT124,'シフト記号表（勤務時間帯）'!$C$6:$U$35,19,FALSE))</f>
        <v/>
      </c>
      <c r="AU126" s="264" t="str">
        <f>IF(AU124="","",VLOOKUP(AU124,'シフト記号表（勤務時間帯）'!$C$6:$U$35,19,FALSE))</f>
        <v/>
      </c>
      <c r="AV126" s="265" t="str">
        <f>IF(AV124="","",VLOOKUP(AV124,'シフト記号表（勤務時間帯）'!$C$6:$U$35,19,FALSE))</f>
        <v/>
      </c>
      <c r="AW126" s="265" t="str">
        <f>IF(AW124="","",VLOOKUP(AW124,'シフト記号表（勤務時間帯）'!$C$6:$U$35,19,FALSE))</f>
        <v/>
      </c>
      <c r="AX126" s="530">
        <f>IF($BB$3="４週",SUM(S126:AT126),IF($BB$3="暦月",SUM(S126:AW126),""))</f>
        <v>0</v>
      </c>
      <c r="AY126" s="531"/>
      <c r="AZ126" s="542">
        <f>IF($BB$3="４週",AX126/4,IF($BB$3="暦月",'地密通所（100名）'!AX126/('地密通所（100名）'!$BB$8/7),""))</f>
        <v>0</v>
      </c>
      <c r="BA126" s="543"/>
      <c r="BB126" s="470"/>
      <c r="BC126" s="452"/>
      <c r="BD126" s="452"/>
      <c r="BE126" s="452"/>
      <c r="BF126" s="453"/>
    </row>
    <row r="127" spans="2:58" ht="20.25" customHeight="1" x14ac:dyDescent="0.4">
      <c r="B127" s="528">
        <f>B124+1</f>
        <v>36</v>
      </c>
      <c r="C127" s="416"/>
      <c r="D127" s="417"/>
      <c r="E127" s="418"/>
      <c r="F127" s="118"/>
      <c r="G127" s="445"/>
      <c r="H127" s="447"/>
      <c r="I127" s="347"/>
      <c r="J127" s="347"/>
      <c r="K127" s="348"/>
      <c r="L127" s="448"/>
      <c r="M127" s="449"/>
      <c r="N127" s="449"/>
      <c r="O127" s="450"/>
      <c r="P127" s="536" t="s">
        <v>49</v>
      </c>
      <c r="Q127" s="537"/>
      <c r="R127" s="538"/>
      <c r="S127" s="274"/>
      <c r="T127" s="273"/>
      <c r="U127" s="273"/>
      <c r="V127" s="273"/>
      <c r="W127" s="273"/>
      <c r="X127" s="273"/>
      <c r="Y127" s="275"/>
      <c r="Z127" s="274"/>
      <c r="AA127" s="273"/>
      <c r="AB127" s="273"/>
      <c r="AC127" s="273"/>
      <c r="AD127" s="273"/>
      <c r="AE127" s="273"/>
      <c r="AF127" s="275"/>
      <c r="AG127" s="274"/>
      <c r="AH127" s="273"/>
      <c r="AI127" s="273"/>
      <c r="AJ127" s="273"/>
      <c r="AK127" s="273"/>
      <c r="AL127" s="273"/>
      <c r="AM127" s="275"/>
      <c r="AN127" s="274"/>
      <c r="AO127" s="273"/>
      <c r="AP127" s="273"/>
      <c r="AQ127" s="273"/>
      <c r="AR127" s="273"/>
      <c r="AS127" s="273"/>
      <c r="AT127" s="275"/>
      <c r="AU127" s="274"/>
      <c r="AV127" s="273"/>
      <c r="AW127" s="273"/>
      <c r="AX127" s="638"/>
      <c r="AY127" s="639"/>
      <c r="AZ127" s="640"/>
      <c r="BA127" s="641"/>
      <c r="BB127" s="468"/>
      <c r="BC127" s="449"/>
      <c r="BD127" s="449"/>
      <c r="BE127" s="449"/>
      <c r="BF127" s="450"/>
    </row>
    <row r="128" spans="2:58" ht="20.25" customHeight="1" x14ac:dyDescent="0.4">
      <c r="B128" s="528"/>
      <c r="C128" s="419"/>
      <c r="D128" s="420"/>
      <c r="E128" s="421"/>
      <c r="F128" s="92"/>
      <c r="G128" s="342"/>
      <c r="H128" s="346"/>
      <c r="I128" s="347"/>
      <c r="J128" s="347"/>
      <c r="K128" s="348"/>
      <c r="L128" s="403"/>
      <c r="M128" s="404"/>
      <c r="N128" s="404"/>
      <c r="O128" s="405"/>
      <c r="P128" s="546" t="s">
        <v>15</v>
      </c>
      <c r="Q128" s="547"/>
      <c r="R128" s="548"/>
      <c r="S128" s="261" t="str">
        <f>IF(S127="","",VLOOKUP(S127,'シフト記号表（勤務時間帯）'!$C$6:$K$35,9,FALSE))</f>
        <v/>
      </c>
      <c r="T128" s="262" t="str">
        <f>IF(T127="","",VLOOKUP(T127,'シフト記号表（勤務時間帯）'!$C$6:$K$35,9,FALSE))</f>
        <v/>
      </c>
      <c r="U128" s="262" t="str">
        <f>IF(U127="","",VLOOKUP(U127,'シフト記号表（勤務時間帯）'!$C$6:$K$35,9,FALSE))</f>
        <v/>
      </c>
      <c r="V128" s="262" t="str">
        <f>IF(V127="","",VLOOKUP(V127,'シフト記号表（勤務時間帯）'!$C$6:$K$35,9,FALSE))</f>
        <v/>
      </c>
      <c r="W128" s="262" t="str">
        <f>IF(W127="","",VLOOKUP(W127,'シフト記号表（勤務時間帯）'!$C$6:$K$35,9,FALSE))</f>
        <v/>
      </c>
      <c r="X128" s="262" t="str">
        <f>IF(X127="","",VLOOKUP(X127,'シフト記号表（勤務時間帯）'!$C$6:$K$35,9,FALSE))</f>
        <v/>
      </c>
      <c r="Y128" s="263" t="str">
        <f>IF(Y127="","",VLOOKUP(Y127,'シフト記号表（勤務時間帯）'!$C$6:$K$35,9,FALSE))</f>
        <v/>
      </c>
      <c r="Z128" s="261" t="str">
        <f>IF(Z127="","",VLOOKUP(Z127,'シフト記号表（勤務時間帯）'!$C$6:$K$35,9,FALSE))</f>
        <v/>
      </c>
      <c r="AA128" s="262" t="str">
        <f>IF(AA127="","",VLOOKUP(AA127,'シフト記号表（勤務時間帯）'!$C$6:$K$35,9,FALSE))</f>
        <v/>
      </c>
      <c r="AB128" s="262" t="str">
        <f>IF(AB127="","",VLOOKUP(AB127,'シフト記号表（勤務時間帯）'!$C$6:$K$35,9,FALSE))</f>
        <v/>
      </c>
      <c r="AC128" s="262" t="str">
        <f>IF(AC127="","",VLOOKUP(AC127,'シフト記号表（勤務時間帯）'!$C$6:$K$35,9,FALSE))</f>
        <v/>
      </c>
      <c r="AD128" s="262" t="str">
        <f>IF(AD127="","",VLOOKUP(AD127,'シフト記号表（勤務時間帯）'!$C$6:$K$35,9,FALSE))</f>
        <v/>
      </c>
      <c r="AE128" s="262" t="str">
        <f>IF(AE127="","",VLOOKUP(AE127,'シフト記号表（勤務時間帯）'!$C$6:$K$35,9,FALSE))</f>
        <v/>
      </c>
      <c r="AF128" s="263" t="str">
        <f>IF(AF127="","",VLOOKUP(AF127,'シフト記号表（勤務時間帯）'!$C$6:$K$35,9,FALSE))</f>
        <v/>
      </c>
      <c r="AG128" s="261" t="str">
        <f>IF(AG127="","",VLOOKUP(AG127,'シフト記号表（勤務時間帯）'!$C$6:$K$35,9,FALSE))</f>
        <v/>
      </c>
      <c r="AH128" s="262" t="str">
        <f>IF(AH127="","",VLOOKUP(AH127,'シフト記号表（勤務時間帯）'!$C$6:$K$35,9,FALSE))</f>
        <v/>
      </c>
      <c r="AI128" s="262" t="str">
        <f>IF(AI127="","",VLOOKUP(AI127,'シフト記号表（勤務時間帯）'!$C$6:$K$35,9,FALSE))</f>
        <v/>
      </c>
      <c r="AJ128" s="262" t="str">
        <f>IF(AJ127="","",VLOOKUP(AJ127,'シフト記号表（勤務時間帯）'!$C$6:$K$35,9,FALSE))</f>
        <v/>
      </c>
      <c r="AK128" s="262" t="str">
        <f>IF(AK127="","",VLOOKUP(AK127,'シフト記号表（勤務時間帯）'!$C$6:$K$35,9,FALSE))</f>
        <v/>
      </c>
      <c r="AL128" s="262" t="str">
        <f>IF(AL127="","",VLOOKUP(AL127,'シフト記号表（勤務時間帯）'!$C$6:$K$35,9,FALSE))</f>
        <v/>
      </c>
      <c r="AM128" s="263" t="str">
        <f>IF(AM127="","",VLOOKUP(AM127,'シフト記号表（勤務時間帯）'!$C$6:$K$35,9,FALSE))</f>
        <v/>
      </c>
      <c r="AN128" s="261" t="str">
        <f>IF(AN127="","",VLOOKUP(AN127,'シフト記号表（勤務時間帯）'!$C$6:$K$35,9,FALSE))</f>
        <v/>
      </c>
      <c r="AO128" s="262" t="str">
        <f>IF(AO127="","",VLOOKUP(AO127,'シフト記号表（勤務時間帯）'!$C$6:$K$35,9,FALSE))</f>
        <v/>
      </c>
      <c r="AP128" s="262" t="str">
        <f>IF(AP127="","",VLOOKUP(AP127,'シフト記号表（勤務時間帯）'!$C$6:$K$35,9,FALSE))</f>
        <v/>
      </c>
      <c r="AQ128" s="262" t="str">
        <f>IF(AQ127="","",VLOOKUP(AQ127,'シフト記号表（勤務時間帯）'!$C$6:$K$35,9,FALSE))</f>
        <v/>
      </c>
      <c r="AR128" s="262" t="str">
        <f>IF(AR127="","",VLOOKUP(AR127,'シフト記号表（勤務時間帯）'!$C$6:$K$35,9,FALSE))</f>
        <v/>
      </c>
      <c r="AS128" s="262" t="str">
        <f>IF(AS127="","",VLOOKUP(AS127,'シフト記号表（勤務時間帯）'!$C$6:$K$35,9,FALSE))</f>
        <v/>
      </c>
      <c r="AT128" s="263" t="str">
        <f>IF(AT127="","",VLOOKUP(AT127,'シフト記号表（勤務時間帯）'!$C$6:$K$35,9,FALSE))</f>
        <v/>
      </c>
      <c r="AU128" s="261" t="str">
        <f>IF(AU127="","",VLOOKUP(AU127,'シフト記号表（勤務時間帯）'!$C$6:$K$35,9,FALSE))</f>
        <v/>
      </c>
      <c r="AV128" s="262" t="str">
        <f>IF(AV127="","",VLOOKUP(AV127,'シフト記号表（勤務時間帯）'!$C$6:$K$35,9,FALSE))</f>
        <v/>
      </c>
      <c r="AW128" s="262" t="str">
        <f>IF(AW127="","",VLOOKUP(AW127,'シフト記号表（勤務時間帯）'!$C$6:$K$35,9,FALSE))</f>
        <v/>
      </c>
      <c r="AX128" s="549">
        <f>IF($BB$3="４週",SUM(S128:AT128),IF($BB$3="暦月",SUM(S128:AW128),""))</f>
        <v>0</v>
      </c>
      <c r="AY128" s="550"/>
      <c r="AZ128" s="551">
        <f>IF($BB$3="４週",AX128/4,IF($BB$3="暦月",'地密通所（100名）'!AX128/('地密通所（100名）'!$BB$8/7),""))</f>
        <v>0</v>
      </c>
      <c r="BA128" s="552"/>
      <c r="BB128" s="469"/>
      <c r="BC128" s="404"/>
      <c r="BD128" s="404"/>
      <c r="BE128" s="404"/>
      <c r="BF128" s="405"/>
    </row>
    <row r="129" spans="2:58" ht="20.25" customHeight="1" x14ac:dyDescent="0.4">
      <c r="B129" s="528"/>
      <c r="C129" s="422"/>
      <c r="D129" s="423"/>
      <c r="E129" s="424"/>
      <c r="F129" s="121">
        <f>C127</f>
        <v>0</v>
      </c>
      <c r="G129" s="446"/>
      <c r="H129" s="346"/>
      <c r="I129" s="347"/>
      <c r="J129" s="347"/>
      <c r="K129" s="348"/>
      <c r="L129" s="451"/>
      <c r="M129" s="452"/>
      <c r="N129" s="452"/>
      <c r="O129" s="453"/>
      <c r="P129" s="553" t="s">
        <v>50</v>
      </c>
      <c r="Q129" s="554"/>
      <c r="R129" s="555"/>
      <c r="S129" s="264" t="str">
        <f>IF(S127="","",VLOOKUP(S127,'シフト記号表（勤務時間帯）'!$C$6:$U$35,19,FALSE))</f>
        <v/>
      </c>
      <c r="T129" s="265" t="str">
        <f>IF(T127="","",VLOOKUP(T127,'シフト記号表（勤務時間帯）'!$C$6:$U$35,19,FALSE))</f>
        <v/>
      </c>
      <c r="U129" s="265" t="str">
        <f>IF(U127="","",VLOOKUP(U127,'シフト記号表（勤務時間帯）'!$C$6:$U$35,19,FALSE))</f>
        <v/>
      </c>
      <c r="V129" s="265" t="str">
        <f>IF(V127="","",VLOOKUP(V127,'シフト記号表（勤務時間帯）'!$C$6:$U$35,19,FALSE))</f>
        <v/>
      </c>
      <c r="W129" s="265" t="str">
        <f>IF(W127="","",VLOOKUP(W127,'シフト記号表（勤務時間帯）'!$C$6:$U$35,19,FALSE))</f>
        <v/>
      </c>
      <c r="X129" s="265" t="str">
        <f>IF(X127="","",VLOOKUP(X127,'シフト記号表（勤務時間帯）'!$C$6:$U$35,19,FALSE))</f>
        <v/>
      </c>
      <c r="Y129" s="266" t="str">
        <f>IF(Y127="","",VLOOKUP(Y127,'シフト記号表（勤務時間帯）'!$C$6:$U$35,19,FALSE))</f>
        <v/>
      </c>
      <c r="Z129" s="264" t="str">
        <f>IF(Z127="","",VLOOKUP(Z127,'シフト記号表（勤務時間帯）'!$C$6:$U$35,19,FALSE))</f>
        <v/>
      </c>
      <c r="AA129" s="265" t="str">
        <f>IF(AA127="","",VLOOKUP(AA127,'シフト記号表（勤務時間帯）'!$C$6:$U$35,19,FALSE))</f>
        <v/>
      </c>
      <c r="AB129" s="265" t="str">
        <f>IF(AB127="","",VLOOKUP(AB127,'シフト記号表（勤務時間帯）'!$C$6:$U$35,19,FALSE))</f>
        <v/>
      </c>
      <c r="AC129" s="265" t="str">
        <f>IF(AC127="","",VLOOKUP(AC127,'シフト記号表（勤務時間帯）'!$C$6:$U$35,19,FALSE))</f>
        <v/>
      </c>
      <c r="AD129" s="265" t="str">
        <f>IF(AD127="","",VLOOKUP(AD127,'シフト記号表（勤務時間帯）'!$C$6:$U$35,19,FALSE))</f>
        <v/>
      </c>
      <c r="AE129" s="265" t="str">
        <f>IF(AE127="","",VLOOKUP(AE127,'シフト記号表（勤務時間帯）'!$C$6:$U$35,19,FALSE))</f>
        <v/>
      </c>
      <c r="AF129" s="266" t="str">
        <f>IF(AF127="","",VLOOKUP(AF127,'シフト記号表（勤務時間帯）'!$C$6:$U$35,19,FALSE))</f>
        <v/>
      </c>
      <c r="AG129" s="264" t="str">
        <f>IF(AG127="","",VLOOKUP(AG127,'シフト記号表（勤務時間帯）'!$C$6:$U$35,19,FALSE))</f>
        <v/>
      </c>
      <c r="AH129" s="265" t="str">
        <f>IF(AH127="","",VLOOKUP(AH127,'シフト記号表（勤務時間帯）'!$C$6:$U$35,19,FALSE))</f>
        <v/>
      </c>
      <c r="AI129" s="265" t="str">
        <f>IF(AI127="","",VLOOKUP(AI127,'シフト記号表（勤務時間帯）'!$C$6:$U$35,19,FALSE))</f>
        <v/>
      </c>
      <c r="AJ129" s="265" t="str">
        <f>IF(AJ127="","",VLOOKUP(AJ127,'シフト記号表（勤務時間帯）'!$C$6:$U$35,19,FALSE))</f>
        <v/>
      </c>
      <c r="AK129" s="265" t="str">
        <f>IF(AK127="","",VLOOKUP(AK127,'シフト記号表（勤務時間帯）'!$C$6:$U$35,19,FALSE))</f>
        <v/>
      </c>
      <c r="AL129" s="265" t="str">
        <f>IF(AL127="","",VLOOKUP(AL127,'シフト記号表（勤務時間帯）'!$C$6:$U$35,19,FALSE))</f>
        <v/>
      </c>
      <c r="AM129" s="266" t="str">
        <f>IF(AM127="","",VLOOKUP(AM127,'シフト記号表（勤務時間帯）'!$C$6:$U$35,19,FALSE))</f>
        <v/>
      </c>
      <c r="AN129" s="264" t="str">
        <f>IF(AN127="","",VLOOKUP(AN127,'シフト記号表（勤務時間帯）'!$C$6:$U$35,19,FALSE))</f>
        <v/>
      </c>
      <c r="AO129" s="265" t="str">
        <f>IF(AO127="","",VLOOKUP(AO127,'シフト記号表（勤務時間帯）'!$C$6:$U$35,19,FALSE))</f>
        <v/>
      </c>
      <c r="AP129" s="265" t="str">
        <f>IF(AP127="","",VLOOKUP(AP127,'シフト記号表（勤務時間帯）'!$C$6:$U$35,19,FALSE))</f>
        <v/>
      </c>
      <c r="AQ129" s="265" t="str">
        <f>IF(AQ127="","",VLOOKUP(AQ127,'シフト記号表（勤務時間帯）'!$C$6:$U$35,19,FALSE))</f>
        <v/>
      </c>
      <c r="AR129" s="265" t="str">
        <f>IF(AR127="","",VLOOKUP(AR127,'シフト記号表（勤務時間帯）'!$C$6:$U$35,19,FALSE))</f>
        <v/>
      </c>
      <c r="AS129" s="265" t="str">
        <f>IF(AS127="","",VLOOKUP(AS127,'シフト記号表（勤務時間帯）'!$C$6:$U$35,19,FALSE))</f>
        <v/>
      </c>
      <c r="AT129" s="266" t="str">
        <f>IF(AT127="","",VLOOKUP(AT127,'シフト記号表（勤務時間帯）'!$C$6:$U$35,19,FALSE))</f>
        <v/>
      </c>
      <c r="AU129" s="264" t="str">
        <f>IF(AU127="","",VLOOKUP(AU127,'シフト記号表（勤務時間帯）'!$C$6:$U$35,19,FALSE))</f>
        <v/>
      </c>
      <c r="AV129" s="265" t="str">
        <f>IF(AV127="","",VLOOKUP(AV127,'シフト記号表（勤務時間帯）'!$C$6:$U$35,19,FALSE))</f>
        <v/>
      </c>
      <c r="AW129" s="265" t="str">
        <f>IF(AW127="","",VLOOKUP(AW127,'シフト記号表（勤務時間帯）'!$C$6:$U$35,19,FALSE))</f>
        <v/>
      </c>
      <c r="AX129" s="530">
        <f>IF($BB$3="４週",SUM(S129:AT129),IF($BB$3="暦月",SUM(S129:AW129),""))</f>
        <v>0</v>
      </c>
      <c r="AY129" s="531"/>
      <c r="AZ129" s="542">
        <f>IF($BB$3="４週",AX129/4,IF($BB$3="暦月",'地密通所（100名）'!AX129/('地密通所（100名）'!$BB$8/7),""))</f>
        <v>0</v>
      </c>
      <c r="BA129" s="543"/>
      <c r="BB129" s="470"/>
      <c r="BC129" s="452"/>
      <c r="BD129" s="452"/>
      <c r="BE129" s="452"/>
      <c r="BF129" s="453"/>
    </row>
    <row r="130" spans="2:58" ht="20.25" customHeight="1" x14ac:dyDescent="0.4">
      <c r="B130" s="528">
        <f>B127+1</f>
        <v>37</v>
      </c>
      <c r="C130" s="416"/>
      <c r="D130" s="417"/>
      <c r="E130" s="418"/>
      <c r="F130" s="118"/>
      <c r="G130" s="445"/>
      <c r="H130" s="447"/>
      <c r="I130" s="347"/>
      <c r="J130" s="347"/>
      <c r="K130" s="348"/>
      <c r="L130" s="448"/>
      <c r="M130" s="449"/>
      <c r="N130" s="449"/>
      <c r="O130" s="450"/>
      <c r="P130" s="536" t="s">
        <v>49</v>
      </c>
      <c r="Q130" s="537"/>
      <c r="R130" s="538"/>
      <c r="S130" s="274"/>
      <c r="T130" s="273"/>
      <c r="U130" s="273"/>
      <c r="V130" s="273"/>
      <c r="W130" s="273"/>
      <c r="X130" s="273"/>
      <c r="Y130" s="275"/>
      <c r="Z130" s="274"/>
      <c r="AA130" s="273"/>
      <c r="AB130" s="273"/>
      <c r="AC130" s="273"/>
      <c r="AD130" s="273"/>
      <c r="AE130" s="273"/>
      <c r="AF130" s="275"/>
      <c r="AG130" s="274"/>
      <c r="AH130" s="273"/>
      <c r="AI130" s="273"/>
      <c r="AJ130" s="273"/>
      <c r="AK130" s="273"/>
      <c r="AL130" s="273"/>
      <c r="AM130" s="275"/>
      <c r="AN130" s="274"/>
      <c r="AO130" s="273"/>
      <c r="AP130" s="273"/>
      <c r="AQ130" s="273"/>
      <c r="AR130" s="273"/>
      <c r="AS130" s="273"/>
      <c r="AT130" s="275"/>
      <c r="AU130" s="274"/>
      <c r="AV130" s="273"/>
      <c r="AW130" s="273"/>
      <c r="AX130" s="638"/>
      <c r="AY130" s="639"/>
      <c r="AZ130" s="640"/>
      <c r="BA130" s="641"/>
      <c r="BB130" s="468"/>
      <c r="BC130" s="449"/>
      <c r="BD130" s="449"/>
      <c r="BE130" s="449"/>
      <c r="BF130" s="450"/>
    </row>
    <row r="131" spans="2:58" ht="20.25" customHeight="1" x14ac:dyDescent="0.4">
      <c r="B131" s="528"/>
      <c r="C131" s="419"/>
      <c r="D131" s="420"/>
      <c r="E131" s="421"/>
      <c r="F131" s="92"/>
      <c r="G131" s="342"/>
      <c r="H131" s="346"/>
      <c r="I131" s="347"/>
      <c r="J131" s="347"/>
      <c r="K131" s="348"/>
      <c r="L131" s="403"/>
      <c r="M131" s="404"/>
      <c r="N131" s="404"/>
      <c r="O131" s="405"/>
      <c r="P131" s="546" t="s">
        <v>15</v>
      </c>
      <c r="Q131" s="547"/>
      <c r="R131" s="548"/>
      <c r="S131" s="261" t="str">
        <f>IF(S130="","",VLOOKUP(S130,'シフト記号表（勤務時間帯）'!$C$6:$K$35,9,FALSE))</f>
        <v/>
      </c>
      <c r="T131" s="262" t="str">
        <f>IF(T130="","",VLOOKUP(T130,'シフト記号表（勤務時間帯）'!$C$6:$K$35,9,FALSE))</f>
        <v/>
      </c>
      <c r="U131" s="262" t="str">
        <f>IF(U130="","",VLOOKUP(U130,'シフト記号表（勤務時間帯）'!$C$6:$K$35,9,FALSE))</f>
        <v/>
      </c>
      <c r="V131" s="262" t="str">
        <f>IF(V130="","",VLOOKUP(V130,'シフト記号表（勤務時間帯）'!$C$6:$K$35,9,FALSE))</f>
        <v/>
      </c>
      <c r="W131" s="262" t="str">
        <f>IF(W130="","",VLOOKUP(W130,'シフト記号表（勤務時間帯）'!$C$6:$K$35,9,FALSE))</f>
        <v/>
      </c>
      <c r="X131" s="262" t="str">
        <f>IF(X130="","",VLOOKUP(X130,'シフト記号表（勤務時間帯）'!$C$6:$K$35,9,FALSE))</f>
        <v/>
      </c>
      <c r="Y131" s="263" t="str">
        <f>IF(Y130="","",VLOOKUP(Y130,'シフト記号表（勤務時間帯）'!$C$6:$K$35,9,FALSE))</f>
        <v/>
      </c>
      <c r="Z131" s="261" t="str">
        <f>IF(Z130="","",VLOOKUP(Z130,'シフト記号表（勤務時間帯）'!$C$6:$K$35,9,FALSE))</f>
        <v/>
      </c>
      <c r="AA131" s="262" t="str">
        <f>IF(AA130="","",VLOOKUP(AA130,'シフト記号表（勤務時間帯）'!$C$6:$K$35,9,FALSE))</f>
        <v/>
      </c>
      <c r="AB131" s="262" t="str">
        <f>IF(AB130="","",VLOOKUP(AB130,'シフト記号表（勤務時間帯）'!$C$6:$K$35,9,FALSE))</f>
        <v/>
      </c>
      <c r="AC131" s="262" t="str">
        <f>IF(AC130="","",VLOOKUP(AC130,'シフト記号表（勤務時間帯）'!$C$6:$K$35,9,FALSE))</f>
        <v/>
      </c>
      <c r="AD131" s="262" t="str">
        <f>IF(AD130="","",VLOOKUP(AD130,'シフト記号表（勤務時間帯）'!$C$6:$K$35,9,FALSE))</f>
        <v/>
      </c>
      <c r="AE131" s="262" t="str">
        <f>IF(AE130="","",VLOOKUP(AE130,'シフト記号表（勤務時間帯）'!$C$6:$K$35,9,FALSE))</f>
        <v/>
      </c>
      <c r="AF131" s="263" t="str">
        <f>IF(AF130="","",VLOOKUP(AF130,'シフト記号表（勤務時間帯）'!$C$6:$K$35,9,FALSE))</f>
        <v/>
      </c>
      <c r="AG131" s="261" t="str">
        <f>IF(AG130="","",VLOOKUP(AG130,'シフト記号表（勤務時間帯）'!$C$6:$K$35,9,FALSE))</f>
        <v/>
      </c>
      <c r="AH131" s="262" t="str">
        <f>IF(AH130="","",VLOOKUP(AH130,'シフト記号表（勤務時間帯）'!$C$6:$K$35,9,FALSE))</f>
        <v/>
      </c>
      <c r="AI131" s="262" t="str">
        <f>IF(AI130="","",VLOOKUP(AI130,'シフト記号表（勤務時間帯）'!$C$6:$K$35,9,FALSE))</f>
        <v/>
      </c>
      <c r="AJ131" s="262" t="str">
        <f>IF(AJ130="","",VLOOKUP(AJ130,'シフト記号表（勤務時間帯）'!$C$6:$K$35,9,FALSE))</f>
        <v/>
      </c>
      <c r="AK131" s="262" t="str">
        <f>IF(AK130="","",VLOOKUP(AK130,'シフト記号表（勤務時間帯）'!$C$6:$K$35,9,FALSE))</f>
        <v/>
      </c>
      <c r="AL131" s="262" t="str">
        <f>IF(AL130="","",VLOOKUP(AL130,'シフト記号表（勤務時間帯）'!$C$6:$K$35,9,FALSE))</f>
        <v/>
      </c>
      <c r="AM131" s="263" t="str">
        <f>IF(AM130="","",VLOOKUP(AM130,'シフト記号表（勤務時間帯）'!$C$6:$K$35,9,FALSE))</f>
        <v/>
      </c>
      <c r="AN131" s="261" t="str">
        <f>IF(AN130="","",VLOOKUP(AN130,'シフト記号表（勤務時間帯）'!$C$6:$K$35,9,FALSE))</f>
        <v/>
      </c>
      <c r="AO131" s="262" t="str">
        <f>IF(AO130="","",VLOOKUP(AO130,'シフト記号表（勤務時間帯）'!$C$6:$K$35,9,FALSE))</f>
        <v/>
      </c>
      <c r="AP131" s="262" t="str">
        <f>IF(AP130="","",VLOOKUP(AP130,'シフト記号表（勤務時間帯）'!$C$6:$K$35,9,FALSE))</f>
        <v/>
      </c>
      <c r="AQ131" s="262" t="str">
        <f>IF(AQ130="","",VLOOKUP(AQ130,'シフト記号表（勤務時間帯）'!$C$6:$K$35,9,FALSE))</f>
        <v/>
      </c>
      <c r="AR131" s="262" t="str">
        <f>IF(AR130="","",VLOOKUP(AR130,'シフト記号表（勤務時間帯）'!$C$6:$K$35,9,FALSE))</f>
        <v/>
      </c>
      <c r="AS131" s="262" t="str">
        <f>IF(AS130="","",VLOOKUP(AS130,'シフト記号表（勤務時間帯）'!$C$6:$K$35,9,FALSE))</f>
        <v/>
      </c>
      <c r="AT131" s="263" t="str">
        <f>IF(AT130="","",VLOOKUP(AT130,'シフト記号表（勤務時間帯）'!$C$6:$K$35,9,FALSE))</f>
        <v/>
      </c>
      <c r="AU131" s="261" t="str">
        <f>IF(AU130="","",VLOOKUP(AU130,'シフト記号表（勤務時間帯）'!$C$6:$K$35,9,FALSE))</f>
        <v/>
      </c>
      <c r="AV131" s="262" t="str">
        <f>IF(AV130="","",VLOOKUP(AV130,'シフト記号表（勤務時間帯）'!$C$6:$K$35,9,FALSE))</f>
        <v/>
      </c>
      <c r="AW131" s="262" t="str">
        <f>IF(AW130="","",VLOOKUP(AW130,'シフト記号表（勤務時間帯）'!$C$6:$K$35,9,FALSE))</f>
        <v/>
      </c>
      <c r="AX131" s="549">
        <f>IF($BB$3="４週",SUM(S131:AT131),IF($BB$3="暦月",SUM(S131:AW131),""))</f>
        <v>0</v>
      </c>
      <c r="AY131" s="550"/>
      <c r="AZ131" s="551">
        <f>IF($BB$3="４週",AX131/4,IF($BB$3="暦月",'地密通所（100名）'!AX131/('地密通所（100名）'!$BB$8/7),""))</f>
        <v>0</v>
      </c>
      <c r="BA131" s="552"/>
      <c r="BB131" s="469"/>
      <c r="BC131" s="404"/>
      <c r="BD131" s="404"/>
      <c r="BE131" s="404"/>
      <c r="BF131" s="405"/>
    </row>
    <row r="132" spans="2:58" ht="20.25" customHeight="1" x14ac:dyDescent="0.4">
      <c r="B132" s="528"/>
      <c r="C132" s="422"/>
      <c r="D132" s="423"/>
      <c r="E132" s="424"/>
      <c r="F132" s="121">
        <f>C130</f>
        <v>0</v>
      </c>
      <c r="G132" s="446"/>
      <c r="H132" s="346"/>
      <c r="I132" s="347"/>
      <c r="J132" s="347"/>
      <c r="K132" s="348"/>
      <c r="L132" s="451"/>
      <c r="M132" s="452"/>
      <c r="N132" s="452"/>
      <c r="O132" s="453"/>
      <c r="P132" s="553" t="s">
        <v>50</v>
      </c>
      <c r="Q132" s="554"/>
      <c r="R132" s="555"/>
      <c r="S132" s="264" t="str">
        <f>IF(S130="","",VLOOKUP(S130,'シフト記号表（勤務時間帯）'!$C$6:$U$35,19,FALSE))</f>
        <v/>
      </c>
      <c r="T132" s="265" t="str">
        <f>IF(T130="","",VLOOKUP(T130,'シフト記号表（勤務時間帯）'!$C$6:$U$35,19,FALSE))</f>
        <v/>
      </c>
      <c r="U132" s="265" t="str">
        <f>IF(U130="","",VLOOKUP(U130,'シフト記号表（勤務時間帯）'!$C$6:$U$35,19,FALSE))</f>
        <v/>
      </c>
      <c r="V132" s="265" t="str">
        <f>IF(V130="","",VLOOKUP(V130,'シフト記号表（勤務時間帯）'!$C$6:$U$35,19,FALSE))</f>
        <v/>
      </c>
      <c r="W132" s="265" t="str">
        <f>IF(W130="","",VLOOKUP(W130,'シフト記号表（勤務時間帯）'!$C$6:$U$35,19,FALSE))</f>
        <v/>
      </c>
      <c r="X132" s="265" t="str">
        <f>IF(X130="","",VLOOKUP(X130,'シフト記号表（勤務時間帯）'!$C$6:$U$35,19,FALSE))</f>
        <v/>
      </c>
      <c r="Y132" s="266" t="str">
        <f>IF(Y130="","",VLOOKUP(Y130,'シフト記号表（勤務時間帯）'!$C$6:$U$35,19,FALSE))</f>
        <v/>
      </c>
      <c r="Z132" s="264" t="str">
        <f>IF(Z130="","",VLOOKUP(Z130,'シフト記号表（勤務時間帯）'!$C$6:$U$35,19,FALSE))</f>
        <v/>
      </c>
      <c r="AA132" s="265" t="str">
        <f>IF(AA130="","",VLOOKUP(AA130,'シフト記号表（勤務時間帯）'!$C$6:$U$35,19,FALSE))</f>
        <v/>
      </c>
      <c r="AB132" s="265" t="str">
        <f>IF(AB130="","",VLOOKUP(AB130,'シフト記号表（勤務時間帯）'!$C$6:$U$35,19,FALSE))</f>
        <v/>
      </c>
      <c r="AC132" s="265" t="str">
        <f>IF(AC130="","",VLOOKUP(AC130,'シフト記号表（勤務時間帯）'!$C$6:$U$35,19,FALSE))</f>
        <v/>
      </c>
      <c r="AD132" s="265" t="str">
        <f>IF(AD130="","",VLOOKUP(AD130,'シフト記号表（勤務時間帯）'!$C$6:$U$35,19,FALSE))</f>
        <v/>
      </c>
      <c r="AE132" s="265" t="str">
        <f>IF(AE130="","",VLOOKUP(AE130,'シフト記号表（勤務時間帯）'!$C$6:$U$35,19,FALSE))</f>
        <v/>
      </c>
      <c r="AF132" s="266" t="str">
        <f>IF(AF130="","",VLOOKUP(AF130,'シフト記号表（勤務時間帯）'!$C$6:$U$35,19,FALSE))</f>
        <v/>
      </c>
      <c r="AG132" s="264" t="str">
        <f>IF(AG130="","",VLOOKUP(AG130,'シフト記号表（勤務時間帯）'!$C$6:$U$35,19,FALSE))</f>
        <v/>
      </c>
      <c r="AH132" s="265" t="str">
        <f>IF(AH130="","",VLOOKUP(AH130,'シフト記号表（勤務時間帯）'!$C$6:$U$35,19,FALSE))</f>
        <v/>
      </c>
      <c r="AI132" s="265" t="str">
        <f>IF(AI130="","",VLOOKUP(AI130,'シフト記号表（勤務時間帯）'!$C$6:$U$35,19,FALSE))</f>
        <v/>
      </c>
      <c r="AJ132" s="265" t="str">
        <f>IF(AJ130="","",VLOOKUP(AJ130,'シフト記号表（勤務時間帯）'!$C$6:$U$35,19,FALSE))</f>
        <v/>
      </c>
      <c r="AK132" s="265" t="str">
        <f>IF(AK130="","",VLOOKUP(AK130,'シフト記号表（勤務時間帯）'!$C$6:$U$35,19,FALSE))</f>
        <v/>
      </c>
      <c r="AL132" s="265" t="str">
        <f>IF(AL130="","",VLOOKUP(AL130,'シフト記号表（勤務時間帯）'!$C$6:$U$35,19,FALSE))</f>
        <v/>
      </c>
      <c r="AM132" s="266" t="str">
        <f>IF(AM130="","",VLOOKUP(AM130,'シフト記号表（勤務時間帯）'!$C$6:$U$35,19,FALSE))</f>
        <v/>
      </c>
      <c r="AN132" s="264" t="str">
        <f>IF(AN130="","",VLOOKUP(AN130,'シフト記号表（勤務時間帯）'!$C$6:$U$35,19,FALSE))</f>
        <v/>
      </c>
      <c r="AO132" s="265" t="str">
        <f>IF(AO130="","",VLOOKUP(AO130,'シフト記号表（勤務時間帯）'!$C$6:$U$35,19,FALSE))</f>
        <v/>
      </c>
      <c r="AP132" s="265" t="str">
        <f>IF(AP130="","",VLOOKUP(AP130,'シフト記号表（勤務時間帯）'!$C$6:$U$35,19,FALSE))</f>
        <v/>
      </c>
      <c r="AQ132" s="265" t="str">
        <f>IF(AQ130="","",VLOOKUP(AQ130,'シフト記号表（勤務時間帯）'!$C$6:$U$35,19,FALSE))</f>
        <v/>
      </c>
      <c r="AR132" s="265" t="str">
        <f>IF(AR130="","",VLOOKUP(AR130,'シフト記号表（勤務時間帯）'!$C$6:$U$35,19,FALSE))</f>
        <v/>
      </c>
      <c r="AS132" s="265" t="str">
        <f>IF(AS130="","",VLOOKUP(AS130,'シフト記号表（勤務時間帯）'!$C$6:$U$35,19,FALSE))</f>
        <v/>
      </c>
      <c r="AT132" s="266" t="str">
        <f>IF(AT130="","",VLOOKUP(AT130,'シフト記号表（勤務時間帯）'!$C$6:$U$35,19,FALSE))</f>
        <v/>
      </c>
      <c r="AU132" s="264" t="str">
        <f>IF(AU130="","",VLOOKUP(AU130,'シフト記号表（勤務時間帯）'!$C$6:$U$35,19,FALSE))</f>
        <v/>
      </c>
      <c r="AV132" s="265" t="str">
        <f>IF(AV130="","",VLOOKUP(AV130,'シフト記号表（勤務時間帯）'!$C$6:$U$35,19,FALSE))</f>
        <v/>
      </c>
      <c r="AW132" s="265" t="str">
        <f>IF(AW130="","",VLOOKUP(AW130,'シフト記号表（勤務時間帯）'!$C$6:$U$35,19,FALSE))</f>
        <v/>
      </c>
      <c r="AX132" s="530">
        <f>IF($BB$3="４週",SUM(S132:AT132),IF($BB$3="暦月",SUM(S132:AW132),""))</f>
        <v>0</v>
      </c>
      <c r="AY132" s="531"/>
      <c r="AZ132" s="542">
        <f>IF($BB$3="４週",AX132/4,IF($BB$3="暦月",'地密通所（100名）'!AX132/('地密通所（100名）'!$BB$8/7),""))</f>
        <v>0</v>
      </c>
      <c r="BA132" s="543"/>
      <c r="BB132" s="470"/>
      <c r="BC132" s="452"/>
      <c r="BD132" s="452"/>
      <c r="BE132" s="452"/>
      <c r="BF132" s="453"/>
    </row>
    <row r="133" spans="2:58" ht="20.25" customHeight="1" x14ac:dyDescent="0.4">
      <c r="B133" s="528">
        <f>B130+1</f>
        <v>38</v>
      </c>
      <c r="C133" s="416"/>
      <c r="D133" s="417"/>
      <c r="E133" s="418"/>
      <c r="F133" s="118"/>
      <c r="G133" s="445"/>
      <c r="H133" s="447"/>
      <c r="I133" s="347"/>
      <c r="J133" s="347"/>
      <c r="K133" s="348"/>
      <c r="L133" s="448"/>
      <c r="M133" s="449"/>
      <c r="N133" s="449"/>
      <c r="O133" s="450"/>
      <c r="P133" s="536" t="s">
        <v>49</v>
      </c>
      <c r="Q133" s="537"/>
      <c r="R133" s="538"/>
      <c r="S133" s="274"/>
      <c r="T133" s="273"/>
      <c r="U133" s="273"/>
      <c r="V133" s="273"/>
      <c r="W133" s="273"/>
      <c r="X133" s="273"/>
      <c r="Y133" s="275"/>
      <c r="Z133" s="274"/>
      <c r="AA133" s="273"/>
      <c r="AB133" s="273"/>
      <c r="AC133" s="273"/>
      <c r="AD133" s="273"/>
      <c r="AE133" s="273"/>
      <c r="AF133" s="275"/>
      <c r="AG133" s="274"/>
      <c r="AH133" s="273"/>
      <c r="AI133" s="273"/>
      <c r="AJ133" s="273"/>
      <c r="AK133" s="273"/>
      <c r="AL133" s="273"/>
      <c r="AM133" s="275"/>
      <c r="AN133" s="274"/>
      <c r="AO133" s="273"/>
      <c r="AP133" s="273"/>
      <c r="AQ133" s="273"/>
      <c r="AR133" s="273"/>
      <c r="AS133" s="273"/>
      <c r="AT133" s="275"/>
      <c r="AU133" s="274"/>
      <c r="AV133" s="273"/>
      <c r="AW133" s="273"/>
      <c r="AX133" s="638"/>
      <c r="AY133" s="639"/>
      <c r="AZ133" s="640"/>
      <c r="BA133" s="641"/>
      <c r="BB133" s="468"/>
      <c r="BC133" s="449"/>
      <c r="BD133" s="449"/>
      <c r="BE133" s="449"/>
      <c r="BF133" s="450"/>
    </row>
    <row r="134" spans="2:58" ht="20.25" customHeight="1" x14ac:dyDescent="0.4">
      <c r="B134" s="528"/>
      <c r="C134" s="419"/>
      <c r="D134" s="420"/>
      <c r="E134" s="421"/>
      <c r="F134" s="92"/>
      <c r="G134" s="342"/>
      <c r="H134" s="346"/>
      <c r="I134" s="347"/>
      <c r="J134" s="347"/>
      <c r="K134" s="348"/>
      <c r="L134" s="403"/>
      <c r="M134" s="404"/>
      <c r="N134" s="404"/>
      <c r="O134" s="405"/>
      <c r="P134" s="546" t="s">
        <v>15</v>
      </c>
      <c r="Q134" s="547"/>
      <c r="R134" s="548"/>
      <c r="S134" s="261" t="str">
        <f>IF(S133="","",VLOOKUP(S133,'シフト記号表（勤務時間帯）'!$C$6:$K$35,9,FALSE))</f>
        <v/>
      </c>
      <c r="T134" s="262" t="str">
        <f>IF(T133="","",VLOOKUP(T133,'シフト記号表（勤務時間帯）'!$C$6:$K$35,9,FALSE))</f>
        <v/>
      </c>
      <c r="U134" s="262" t="str">
        <f>IF(U133="","",VLOOKUP(U133,'シフト記号表（勤務時間帯）'!$C$6:$K$35,9,FALSE))</f>
        <v/>
      </c>
      <c r="V134" s="262" t="str">
        <f>IF(V133="","",VLOOKUP(V133,'シフト記号表（勤務時間帯）'!$C$6:$K$35,9,FALSE))</f>
        <v/>
      </c>
      <c r="W134" s="262" t="str">
        <f>IF(W133="","",VLOOKUP(W133,'シフト記号表（勤務時間帯）'!$C$6:$K$35,9,FALSE))</f>
        <v/>
      </c>
      <c r="X134" s="262" t="str">
        <f>IF(X133="","",VLOOKUP(X133,'シフト記号表（勤務時間帯）'!$C$6:$K$35,9,FALSE))</f>
        <v/>
      </c>
      <c r="Y134" s="263" t="str">
        <f>IF(Y133="","",VLOOKUP(Y133,'シフト記号表（勤務時間帯）'!$C$6:$K$35,9,FALSE))</f>
        <v/>
      </c>
      <c r="Z134" s="261" t="str">
        <f>IF(Z133="","",VLOOKUP(Z133,'シフト記号表（勤務時間帯）'!$C$6:$K$35,9,FALSE))</f>
        <v/>
      </c>
      <c r="AA134" s="262" t="str">
        <f>IF(AA133="","",VLOOKUP(AA133,'シフト記号表（勤務時間帯）'!$C$6:$K$35,9,FALSE))</f>
        <v/>
      </c>
      <c r="AB134" s="262" t="str">
        <f>IF(AB133="","",VLOOKUP(AB133,'シフト記号表（勤務時間帯）'!$C$6:$K$35,9,FALSE))</f>
        <v/>
      </c>
      <c r="AC134" s="262" t="str">
        <f>IF(AC133="","",VLOOKUP(AC133,'シフト記号表（勤務時間帯）'!$C$6:$K$35,9,FALSE))</f>
        <v/>
      </c>
      <c r="AD134" s="262" t="str">
        <f>IF(AD133="","",VLOOKUP(AD133,'シフト記号表（勤務時間帯）'!$C$6:$K$35,9,FALSE))</f>
        <v/>
      </c>
      <c r="AE134" s="262" t="str">
        <f>IF(AE133="","",VLOOKUP(AE133,'シフト記号表（勤務時間帯）'!$C$6:$K$35,9,FALSE))</f>
        <v/>
      </c>
      <c r="AF134" s="263" t="str">
        <f>IF(AF133="","",VLOOKUP(AF133,'シフト記号表（勤務時間帯）'!$C$6:$K$35,9,FALSE))</f>
        <v/>
      </c>
      <c r="AG134" s="261" t="str">
        <f>IF(AG133="","",VLOOKUP(AG133,'シフト記号表（勤務時間帯）'!$C$6:$K$35,9,FALSE))</f>
        <v/>
      </c>
      <c r="AH134" s="262" t="str">
        <f>IF(AH133="","",VLOOKUP(AH133,'シフト記号表（勤務時間帯）'!$C$6:$K$35,9,FALSE))</f>
        <v/>
      </c>
      <c r="AI134" s="262" t="str">
        <f>IF(AI133="","",VLOOKUP(AI133,'シフト記号表（勤務時間帯）'!$C$6:$K$35,9,FALSE))</f>
        <v/>
      </c>
      <c r="AJ134" s="262" t="str">
        <f>IF(AJ133="","",VLOOKUP(AJ133,'シフト記号表（勤務時間帯）'!$C$6:$K$35,9,FALSE))</f>
        <v/>
      </c>
      <c r="AK134" s="262" t="str">
        <f>IF(AK133="","",VLOOKUP(AK133,'シフト記号表（勤務時間帯）'!$C$6:$K$35,9,FALSE))</f>
        <v/>
      </c>
      <c r="AL134" s="262" t="str">
        <f>IF(AL133="","",VLOOKUP(AL133,'シフト記号表（勤務時間帯）'!$C$6:$K$35,9,FALSE))</f>
        <v/>
      </c>
      <c r="AM134" s="263" t="str">
        <f>IF(AM133="","",VLOOKUP(AM133,'シフト記号表（勤務時間帯）'!$C$6:$K$35,9,FALSE))</f>
        <v/>
      </c>
      <c r="AN134" s="261" t="str">
        <f>IF(AN133="","",VLOOKUP(AN133,'シフト記号表（勤務時間帯）'!$C$6:$K$35,9,FALSE))</f>
        <v/>
      </c>
      <c r="AO134" s="262" t="str">
        <f>IF(AO133="","",VLOOKUP(AO133,'シフト記号表（勤務時間帯）'!$C$6:$K$35,9,FALSE))</f>
        <v/>
      </c>
      <c r="AP134" s="262" t="str">
        <f>IF(AP133="","",VLOOKUP(AP133,'シフト記号表（勤務時間帯）'!$C$6:$K$35,9,FALSE))</f>
        <v/>
      </c>
      <c r="AQ134" s="262" t="str">
        <f>IF(AQ133="","",VLOOKUP(AQ133,'シフト記号表（勤務時間帯）'!$C$6:$K$35,9,FALSE))</f>
        <v/>
      </c>
      <c r="AR134" s="262" t="str">
        <f>IF(AR133="","",VLOOKUP(AR133,'シフト記号表（勤務時間帯）'!$C$6:$K$35,9,FALSE))</f>
        <v/>
      </c>
      <c r="AS134" s="262" t="str">
        <f>IF(AS133="","",VLOOKUP(AS133,'シフト記号表（勤務時間帯）'!$C$6:$K$35,9,FALSE))</f>
        <v/>
      </c>
      <c r="AT134" s="263" t="str">
        <f>IF(AT133="","",VLOOKUP(AT133,'シフト記号表（勤務時間帯）'!$C$6:$K$35,9,FALSE))</f>
        <v/>
      </c>
      <c r="AU134" s="261" t="str">
        <f>IF(AU133="","",VLOOKUP(AU133,'シフト記号表（勤務時間帯）'!$C$6:$K$35,9,FALSE))</f>
        <v/>
      </c>
      <c r="AV134" s="262" t="str">
        <f>IF(AV133="","",VLOOKUP(AV133,'シフト記号表（勤務時間帯）'!$C$6:$K$35,9,FALSE))</f>
        <v/>
      </c>
      <c r="AW134" s="262" t="str">
        <f>IF(AW133="","",VLOOKUP(AW133,'シフト記号表（勤務時間帯）'!$C$6:$K$35,9,FALSE))</f>
        <v/>
      </c>
      <c r="AX134" s="549">
        <f>IF($BB$3="４週",SUM(S134:AT134),IF($BB$3="暦月",SUM(S134:AW134),""))</f>
        <v>0</v>
      </c>
      <c r="AY134" s="550"/>
      <c r="AZ134" s="551">
        <f>IF($BB$3="４週",AX134/4,IF($BB$3="暦月",'地密通所（100名）'!AX134/('地密通所（100名）'!$BB$8/7),""))</f>
        <v>0</v>
      </c>
      <c r="BA134" s="552"/>
      <c r="BB134" s="469"/>
      <c r="BC134" s="404"/>
      <c r="BD134" s="404"/>
      <c r="BE134" s="404"/>
      <c r="BF134" s="405"/>
    </row>
    <row r="135" spans="2:58" ht="20.25" customHeight="1" x14ac:dyDescent="0.4">
      <c r="B135" s="528"/>
      <c r="C135" s="422"/>
      <c r="D135" s="423"/>
      <c r="E135" s="424"/>
      <c r="F135" s="121">
        <f>C133</f>
        <v>0</v>
      </c>
      <c r="G135" s="446"/>
      <c r="H135" s="346"/>
      <c r="I135" s="347"/>
      <c r="J135" s="347"/>
      <c r="K135" s="348"/>
      <c r="L135" s="451"/>
      <c r="M135" s="452"/>
      <c r="N135" s="452"/>
      <c r="O135" s="453"/>
      <c r="P135" s="553" t="s">
        <v>50</v>
      </c>
      <c r="Q135" s="554"/>
      <c r="R135" s="555"/>
      <c r="S135" s="264" t="str">
        <f>IF(S133="","",VLOOKUP(S133,'シフト記号表（勤務時間帯）'!$C$6:$U$35,19,FALSE))</f>
        <v/>
      </c>
      <c r="T135" s="265" t="str">
        <f>IF(T133="","",VLOOKUP(T133,'シフト記号表（勤務時間帯）'!$C$6:$U$35,19,FALSE))</f>
        <v/>
      </c>
      <c r="U135" s="265" t="str">
        <f>IF(U133="","",VLOOKUP(U133,'シフト記号表（勤務時間帯）'!$C$6:$U$35,19,FALSE))</f>
        <v/>
      </c>
      <c r="V135" s="265" t="str">
        <f>IF(V133="","",VLOOKUP(V133,'シフト記号表（勤務時間帯）'!$C$6:$U$35,19,FALSE))</f>
        <v/>
      </c>
      <c r="W135" s="265" t="str">
        <f>IF(W133="","",VLOOKUP(W133,'シフト記号表（勤務時間帯）'!$C$6:$U$35,19,FALSE))</f>
        <v/>
      </c>
      <c r="X135" s="265" t="str">
        <f>IF(X133="","",VLOOKUP(X133,'シフト記号表（勤務時間帯）'!$C$6:$U$35,19,FALSE))</f>
        <v/>
      </c>
      <c r="Y135" s="266" t="str">
        <f>IF(Y133="","",VLOOKUP(Y133,'シフト記号表（勤務時間帯）'!$C$6:$U$35,19,FALSE))</f>
        <v/>
      </c>
      <c r="Z135" s="264" t="str">
        <f>IF(Z133="","",VLOOKUP(Z133,'シフト記号表（勤務時間帯）'!$C$6:$U$35,19,FALSE))</f>
        <v/>
      </c>
      <c r="AA135" s="265" t="str">
        <f>IF(AA133="","",VLOOKUP(AA133,'シフト記号表（勤務時間帯）'!$C$6:$U$35,19,FALSE))</f>
        <v/>
      </c>
      <c r="AB135" s="265" t="str">
        <f>IF(AB133="","",VLOOKUP(AB133,'シフト記号表（勤務時間帯）'!$C$6:$U$35,19,FALSE))</f>
        <v/>
      </c>
      <c r="AC135" s="265" t="str">
        <f>IF(AC133="","",VLOOKUP(AC133,'シフト記号表（勤務時間帯）'!$C$6:$U$35,19,FALSE))</f>
        <v/>
      </c>
      <c r="AD135" s="265" t="str">
        <f>IF(AD133="","",VLOOKUP(AD133,'シフト記号表（勤務時間帯）'!$C$6:$U$35,19,FALSE))</f>
        <v/>
      </c>
      <c r="AE135" s="265" t="str">
        <f>IF(AE133="","",VLOOKUP(AE133,'シフト記号表（勤務時間帯）'!$C$6:$U$35,19,FALSE))</f>
        <v/>
      </c>
      <c r="AF135" s="266" t="str">
        <f>IF(AF133="","",VLOOKUP(AF133,'シフト記号表（勤務時間帯）'!$C$6:$U$35,19,FALSE))</f>
        <v/>
      </c>
      <c r="AG135" s="264" t="str">
        <f>IF(AG133="","",VLOOKUP(AG133,'シフト記号表（勤務時間帯）'!$C$6:$U$35,19,FALSE))</f>
        <v/>
      </c>
      <c r="AH135" s="265" t="str">
        <f>IF(AH133="","",VLOOKUP(AH133,'シフト記号表（勤務時間帯）'!$C$6:$U$35,19,FALSE))</f>
        <v/>
      </c>
      <c r="AI135" s="265" t="str">
        <f>IF(AI133="","",VLOOKUP(AI133,'シフト記号表（勤務時間帯）'!$C$6:$U$35,19,FALSE))</f>
        <v/>
      </c>
      <c r="AJ135" s="265" t="str">
        <f>IF(AJ133="","",VLOOKUP(AJ133,'シフト記号表（勤務時間帯）'!$C$6:$U$35,19,FALSE))</f>
        <v/>
      </c>
      <c r="AK135" s="265" t="str">
        <f>IF(AK133="","",VLOOKUP(AK133,'シフト記号表（勤務時間帯）'!$C$6:$U$35,19,FALSE))</f>
        <v/>
      </c>
      <c r="AL135" s="265" t="str">
        <f>IF(AL133="","",VLOOKUP(AL133,'シフト記号表（勤務時間帯）'!$C$6:$U$35,19,FALSE))</f>
        <v/>
      </c>
      <c r="AM135" s="266" t="str">
        <f>IF(AM133="","",VLOOKUP(AM133,'シフト記号表（勤務時間帯）'!$C$6:$U$35,19,FALSE))</f>
        <v/>
      </c>
      <c r="AN135" s="264" t="str">
        <f>IF(AN133="","",VLOOKUP(AN133,'シフト記号表（勤務時間帯）'!$C$6:$U$35,19,FALSE))</f>
        <v/>
      </c>
      <c r="AO135" s="265" t="str">
        <f>IF(AO133="","",VLOOKUP(AO133,'シフト記号表（勤務時間帯）'!$C$6:$U$35,19,FALSE))</f>
        <v/>
      </c>
      <c r="AP135" s="265" t="str">
        <f>IF(AP133="","",VLOOKUP(AP133,'シフト記号表（勤務時間帯）'!$C$6:$U$35,19,FALSE))</f>
        <v/>
      </c>
      <c r="AQ135" s="265" t="str">
        <f>IF(AQ133="","",VLOOKUP(AQ133,'シフト記号表（勤務時間帯）'!$C$6:$U$35,19,FALSE))</f>
        <v/>
      </c>
      <c r="AR135" s="265" t="str">
        <f>IF(AR133="","",VLOOKUP(AR133,'シフト記号表（勤務時間帯）'!$C$6:$U$35,19,FALSE))</f>
        <v/>
      </c>
      <c r="AS135" s="265" t="str">
        <f>IF(AS133="","",VLOOKUP(AS133,'シフト記号表（勤務時間帯）'!$C$6:$U$35,19,FALSE))</f>
        <v/>
      </c>
      <c r="AT135" s="266" t="str">
        <f>IF(AT133="","",VLOOKUP(AT133,'シフト記号表（勤務時間帯）'!$C$6:$U$35,19,FALSE))</f>
        <v/>
      </c>
      <c r="AU135" s="264" t="str">
        <f>IF(AU133="","",VLOOKUP(AU133,'シフト記号表（勤務時間帯）'!$C$6:$U$35,19,FALSE))</f>
        <v/>
      </c>
      <c r="AV135" s="265" t="str">
        <f>IF(AV133="","",VLOOKUP(AV133,'シフト記号表（勤務時間帯）'!$C$6:$U$35,19,FALSE))</f>
        <v/>
      </c>
      <c r="AW135" s="265" t="str">
        <f>IF(AW133="","",VLOOKUP(AW133,'シフト記号表（勤務時間帯）'!$C$6:$U$35,19,FALSE))</f>
        <v/>
      </c>
      <c r="AX135" s="530">
        <f>IF($BB$3="４週",SUM(S135:AT135),IF($BB$3="暦月",SUM(S135:AW135),""))</f>
        <v>0</v>
      </c>
      <c r="AY135" s="531"/>
      <c r="AZ135" s="542">
        <f>IF($BB$3="４週",AX135/4,IF($BB$3="暦月",'地密通所（100名）'!AX135/('地密通所（100名）'!$BB$8/7),""))</f>
        <v>0</v>
      </c>
      <c r="BA135" s="543"/>
      <c r="BB135" s="470"/>
      <c r="BC135" s="452"/>
      <c r="BD135" s="452"/>
      <c r="BE135" s="452"/>
      <c r="BF135" s="453"/>
    </row>
    <row r="136" spans="2:58" ht="20.25" customHeight="1" x14ac:dyDescent="0.4">
      <c r="B136" s="528">
        <f>B133+1</f>
        <v>39</v>
      </c>
      <c r="C136" s="416"/>
      <c r="D136" s="417"/>
      <c r="E136" s="418"/>
      <c r="F136" s="118"/>
      <c r="G136" s="445"/>
      <c r="H136" s="447"/>
      <c r="I136" s="347"/>
      <c r="J136" s="347"/>
      <c r="K136" s="348"/>
      <c r="L136" s="448"/>
      <c r="M136" s="449"/>
      <c r="N136" s="449"/>
      <c r="O136" s="450"/>
      <c r="P136" s="536" t="s">
        <v>49</v>
      </c>
      <c r="Q136" s="537"/>
      <c r="R136" s="538"/>
      <c r="S136" s="274"/>
      <c r="T136" s="273"/>
      <c r="U136" s="273"/>
      <c r="V136" s="273"/>
      <c r="W136" s="273"/>
      <c r="X136" s="273"/>
      <c r="Y136" s="275"/>
      <c r="Z136" s="274"/>
      <c r="AA136" s="273"/>
      <c r="AB136" s="273"/>
      <c r="AC136" s="273"/>
      <c r="AD136" s="273"/>
      <c r="AE136" s="273"/>
      <c r="AF136" s="275"/>
      <c r="AG136" s="274"/>
      <c r="AH136" s="273"/>
      <c r="AI136" s="273"/>
      <c r="AJ136" s="273"/>
      <c r="AK136" s="273"/>
      <c r="AL136" s="273"/>
      <c r="AM136" s="275"/>
      <c r="AN136" s="274"/>
      <c r="AO136" s="273"/>
      <c r="AP136" s="273"/>
      <c r="AQ136" s="273"/>
      <c r="AR136" s="273"/>
      <c r="AS136" s="273"/>
      <c r="AT136" s="275"/>
      <c r="AU136" s="274"/>
      <c r="AV136" s="273"/>
      <c r="AW136" s="273"/>
      <c r="AX136" s="638"/>
      <c r="AY136" s="639"/>
      <c r="AZ136" s="640"/>
      <c r="BA136" s="641"/>
      <c r="BB136" s="468"/>
      <c r="BC136" s="449"/>
      <c r="BD136" s="449"/>
      <c r="BE136" s="449"/>
      <c r="BF136" s="450"/>
    </row>
    <row r="137" spans="2:58" ht="20.25" customHeight="1" x14ac:dyDescent="0.4">
      <c r="B137" s="528"/>
      <c r="C137" s="419"/>
      <c r="D137" s="420"/>
      <c r="E137" s="421"/>
      <c r="F137" s="92"/>
      <c r="G137" s="342"/>
      <c r="H137" s="346"/>
      <c r="I137" s="347"/>
      <c r="J137" s="347"/>
      <c r="K137" s="348"/>
      <c r="L137" s="403"/>
      <c r="M137" s="404"/>
      <c r="N137" s="404"/>
      <c r="O137" s="405"/>
      <c r="P137" s="546" t="s">
        <v>15</v>
      </c>
      <c r="Q137" s="547"/>
      <c r="R137" s="548"/>
      <c r="S137" s="261" t="str">
        <f>IF(S136="","",VLOOKUP(S136,'シフト記号表（勤務時間帯）'!$C$6:$K$35,9,FALSE))</f>
        <v/>
      </c>
      <c r="T137" s="262" t="str">
        <f>IF(T136="","",VLOOKUP(T136,'シフト記号表（勤務時間帯）'!$C$6:$K$35,9,FALSE))</f>
        <v/>
      </c>
      <c r="U137" s="262" t="str">
        <f>IF(U136="","",VLOOKUP(U136,'シフト記号表（勤務時間帯）'!$C$6:$K$35,9,FALSE))</f>
        <v/>
      </c>
      <c r="V137" s="262" t="str">
        <f>IF(V136="","",VLOOKUP(V136,'シフト記号表（勤務時間帯）'!$C$6:$K$35,9,FALSE))</f>
        <v/>
      </c>
      <c r="W137" s="262" t="str">
        <f>IF(W136="","",VLOOKUP(W136,'シフト記号表（勤務時間帯）'!$C$6:$K$35,9,FALSE))</f>
        <v/>
      </c>
      <c r="X137" s="262" t="str">
        <f>IF(X136="","",VLOOKUP(X136,'シフト記号表（勤務時間帯）'!$C$6:$K$35,9,FALSE))</f>
        <v/>
      </c>
      <c r="Y137" s="263" t="str">
        <f>IF(Y136="","",VLOOKUP(Y136,'シフト記号表（勤務時間帯）'!$C$6:$K$35,9,FALSE))</f>
        <v/>
      </c>
      <c r="Z137" s="261" t="str">
        <f>IF(Z136="","",VLOOKUP(Z136,'シフト記号表（勤務時間帯）'!$C$6:$K$35,9,FALSE))</f>
        <v/>
      </c>
      <c r="AA137" s="262" t="str">
        <f>IF(AA136="","",VLOOKUP(AA136,'シフト記号表（勤務時間帯）'!$C$6:$K$35,9,FALSE))</f>
        <v/>
      </c>
      <c r="AB137" s="262" t="str">
        <f>IF(AB136="","",VLOOKUP(AB136,'シフト記号表（勤務時間帯）'!$C$6:$K$35,9,FALSE))</f>
        <v/>
      </c>
      <c r="AC137" s="262" t="str">
        <f>IF(AC136="","",VLOOKUP(AC136,'シフト記号表（勤務時間帯）'!$C$6:$K$35,9,FALSE))</f>
        <v/>
      </c>
      <c r="AD137" s="262" t="str">
        <f>IF(AD136="","",VLOOKUP(AD136,'シフト記号表（勤務時間帯）'!$C$6:$K$35,9,FALSE))</f>
        <v/>
      </c>
      <c r="AE137" s="262" t="str">
        <f>IF(AE136="","",VLOOKUP(AE136,'シフト記号表（勤務時間帯）'!$C$6:$K$35,9,FALSE))</f>
        <v/>
      </c>
      <c r="AF137" s="263" t="str">
        <f>IF(AF136="","",VLOOKUP(AF136,'シフト記号表（勤務時間帯）'!$C$6:$K$35,9,FALSE))</f>
        <v/>
      </c>
      <c r="AG137" s="261" t="str">
        <f>IF(AG136="","",VLOOKUP(AG136,'シフト記号表（勤務時間帯）'!$C$6:$K$35,9,FALSE))</f>
        <v/>
      </c>
      <c r="AH137" s="262" t="str">
        <f>IF(AH136="","",VLOOKUP(AH136,'シフト記号表（勤務時間帯）'!$C$6:$K$35,9,FALSE))</f>
        <v/>
      </c>
      <c r="AI137" s="262" t="str">
        <f>IF(AI136="","",VLOOKUP(AI136,'シフト記号表（勤務時間帯）'!$C$6:$K$35,9,FALSE))</f>
        <v/>
      </c>
      <c r="AJ137" s="262" t="str">
        <f>IF(AJ136="","",VLOOKUP(AJ136,'シフト記号表（勤務時間帯）'!$C$6:$K$35,9,FALSE))</f>
        <v/>
      </c>
      <c r="AK137" s="262" t="str">
        <f>IF(AK136="","",VLOOKUP(AK136,'シフト記号表（勤務時間帯）'!$C$6:$K$35,9,FALSE))</f>
        <v/>
      </c>
      <c r="AL137" s="262" t="str">
        <f>IF(AL136="","",VLOOKUP(AL136,'シフト記号表（勤務時間帯）'!$C$6:$K$35,9,FALSE))</f>
        <v/>
      </c>
      <c r="AM137" s="263" t="str">
        <f>IF(AM136="","",VLOOKUP(AM136,'シフト記号表（勤務時間帯）'!$C$6:$K$35,9,FALSE))</f>
        <v/>
      </c>
      <c r="AN137" s="261" t="str">
        <f>IF(AN136="","",VLOOKUP(AN136,'シフト記号表（勤務時間帯）'!$C$6:$K$35,9,FALSE))</f>
        <v/>
      </c>
      <c r="AO137" s="262" t="str">
        <f>IF(AO136="","",VLOOKUP(AO136,'シフト記号表（勤務時間帯）'!$C$6:$K$35,9,FALSE))</f>
        <v/>
      </c>
      <c r="AP137" s="262" t="str">
        <f>IF(AP136="","",VLOOKUP(AP136,'シフト記号表（勤務時間帯）'!$C$6:$K$35,9,FALSE))</f>
        <v/>
      </c>
      <c r="AQ137" s="262" t="str">
        <f>IF(AQ136="","",VLOOKUP(AQ136,'シフト記号表（勤務時間帯）'!$C$6:$K$35,9,FALSE))</f>
        <v/>
      </c>
      <c r="AR137" s="262" t="str">
        <f>IF(AR136="","",VLOOKUP(AR136,'シフト記号表（勤務時間帯）'!$C$6:$K$35,9,FALSE))</f>
        <v/>
      </c>
      <c r="AS137" s="262" t="str">
        <f>IF(AS136="","",VLOOKUP(AS136,'シフト記号表（勤務時間帯）'!$C$6:$K$35,9,FALSE))</f>
        <v/>
      </c>
      <c r="AT137" s="263" t="str">
        <f>IF(AT136="","",VLOOKUP(AT136,'シフト記号表（勤務時間帯）'!$C$6:$K$35,9,FALSE))</f>
        <v/>
      </c>
      <c r="AU137" s="261" t="str">
        <f>IF(AU136="","",VLOOKUP(AU136,'シフト記号表（勤務時間帯）'!$C$6:$K$35,9,FALSE))</f>
        <v/>
      </c>
      <c r="AV137" s="262" t="str">
        <f>IF(AV136="","",VLOOKUP(AV136,'シフト記号表（勤務時間帯）'!$C$6:$K$35,9,FALSE))</f>
        <v/>
      </c>
      <c r="AW137" s="262" t="str">
        <f>IF(AW136="","",VLOOKUP(AW136,'シフト記号表（勤務時間帯）'!$C$6:$K$35,9,FALSE))</f>
        <v/>
      </c>
      <c r="AX137" s="549">
        <f>IF($BB$3="４週",SUM(S137:AT137),IF($BB$3="暦月",SUM(S137:AW137),""))</f>
        <v>0</v>
      </c>
      <c r="AY137" s="550"/>
      <c r="AZ137" s="551">
        <f>IF($BB$3="４週",AX137/4,IF($BB$3="暦月",'地密通所（100名）'!AX137/('地密通所（100名）'!$BB$8/7),""))</f>
        <v>0</v>
      </c>
      <c r="BA137" s="552"/>
      <c r="BB137" s="469"/>
      <c r="BC137" s="404"/>
      <c r="BD137" s="404"/>
      <c r="BE137" s="404"/>
      <c r="BF137" s="405"/>
    </row>
    <row r="138" spans="2:58" ht="20.25" customHeight="1" x14ac:dyDescent="0.4">
      <c r="B138" s="528"/>
      <c r="C138" s="422"/>
      <c r="D138" s="423"/>
      <c r="E138" s="424"/>
      <c r="F138" s="121">
        <f>C136</f>
        <v>0</v>
      </c>
      <c r="G138" s="446"/>
      <c r="H138" s="346"/>
      <c r="I138" s="347"/>
      <c r="J138" s="347"/>
      <c r="K138" s="348"/>
      <c r="L138" s="451"/>
      <c r="M138" s="452"/>
      <c r="N138" s="452"/>
      <c r="O138" s="453"/>
      <c r="P138" s="553" t="s">
        <v>50</v>
      </c>
      <c r="Q138" s="554"/>
      <c r="R138" s="555"/>
      <c r="S138" s="264" t="str">
        <f>IF(S136="","",VLOOKUP(S136,'シフト記号表（勤務時間帯）'!$C$6:$U$35,19,FALSE))</f>
        <v/>
      </c>
      <c r="T138" s="265" t="str">
        <f>IF(T136="","",VLOOKUP(T136,'シフト記号表（勤務時間帯）'!$C$6:$U$35,19,FALSE))</f>
        <v/>
      </c>
      <c r="U138" s="265" t="str">
        <f>IF(U136="","",VLOOKUP(U136,'シフト記号表（勤務時間帯）'!$C$6:$U$35,19,FALSE))</f>
        <v/>
      </c>
      <c r="V138" s="265" t="str">
        <f>IF(V136="","",VLOOKUP(V136,'シフト記号表（勤務時間帯）'!$C$6:$U$35,19,FALSE))</f>
        <v/>
      </c>
      <c r="W138" s="265" t="str">
        <f>IF(W136="","",VLOOKUP(W136,'シフト記号表（勤務時間帯）'!$C$6:$U$35,19,FALSE))</f>
        <v/>
      </c>
      <c r="X138" s="265" t="str">
        <f>IF(X136="","",VLOOKUP(X136,'シフト記号表（勤務時間帯）'!$C$6:$U$35,19,FALSE))</f>
        <v/>
      </c>
      <c r="Y138" s="266" t="str">
        <f>IF(Y136="","",VLOOKUP(Y136,'シフト記号表（勤務時間帯）'!$C$6:$U$35,19,FALSE))</f>
        <v/>
      </c>
      <c r="Z138" s="264" t="str">
        <f>IF(Z136="","",VLOOKUP(Z136,'シフト記号表（勤務時間帯）'!$C$6:$U$35,19,FALSE))</f>
        <v/>
      </c>
      <c r="AA138" s="265" t="str">
        <f>IF(AA136="","",VLOOKUP(AA136,'シフト記号表（勤務時間帯）'!$C$6:$U$35,19,FALSE))</f>
        <v/>
      </c>
      <c r="AB138" s="265" t="str">
        <f>IF(AB136="","",VLOOKUP(AB136,'シフト記号表（勤務時間帯）'!$C$6:$U$35,19,FALSE))</f>
        <v/>
      </c>
      <c r="AC138" s="265" t="str">
        <f>IF(AC136="","",VLOOKUP(AC136,'シフト記号表（勤務時間帯）'!$C$6:$U$35,19,FALSE))</f>
        <v/>
      </c>
      <c r="AD138" s="265" t="str">
        <f>IF(AD136="","",VLOOKUP(AD136,'シフト記号表（勤務時間帯）'!$C$6:$U$35,19,FALSE))</f>
        <v/>
      </c>
      <c r="AE138" s="265" t="str">
        <f>IF(AE136="","",VLOOKUP(AE136,'シフト記号表（勤務時間帯）'!$C$6:$U$35,19,FALSE))</f>
        <v/>
      </c>
      <c r="AF138" s="266" t="str">
        <f>IF(AF136="","",VLOOKUP(AF136,'シフト記号表（勤務時間帯）'!$C$6:$U$35,19,FALSE))</f>
        <v/>
      </c>
      <c r="AG138" s="264" t="str">
        <f>IF(AG136="","",VLOOKUP(AG136,'シフト記号表（勤務時間帯）'!$C$6:$U$35,19,FALSE))</f>
        <v/>
      </c>
      <c r="AH138" s="265" t="str">
        <f>IF(AH136="","",VLOOKUP(AH136,'シフト記号表（勤務時間帯）'!$C$6:$U$35,19,FALSE))</f>
        <v/>
      </c>
      <c r="AI138" s="265" t="str">
        <f>IF(AI136="","",VLOOKUP(AI136,'シフト記号表（勤務時間帯）'!$C$6:$U$35,19,FALSE))</f>
        <v/>
      </c>
      <c r="AJ138" s="265" t="str">
        <f>IF(AJ136="","",VLOOKUP(AJ136,'シフト記号表（勤務時間帯）'!$C$6:$U$35,19,FALSE))</f>
        <v/>
      </c>
      <c r="AK138" s="265" t="str">
        <f>IF(AK136="","",VLOOKUP(AK136,'シフト記号表（勤務時間帯）'!$C$6:$U$35,19,FALSE))</f>
        <v/>
      </c>
      <c r="AL138" s="265" t="str">
        <f>IF(AL136="","",VLOOKUP(AL136,'シフト記号表（勤務時間帯）'!$C$6:$U$35,19,FALSE))</f>
        <v/>
      </c>
      <c r="AM138" s="266" t="str">
        <f>IF(AM136="","",VLOOKUP(AM136,'シフト記号表（勤務時間帯）'!$C$6:$U$35,19,FALSE))</f>
        <v/>
      </c>
      <c r="AN138" s="264" t="str">
        <f>IF(AN136="","",VLOOKUP(AN136,'シフト記号表（勤務時間帯）'!$C$6:$U$35,19,FALSE))</f>
        <v/>
      </c>
      <c r="AO138" s="265" t="str">
        <f>IF(AO136="","",VLOOKUP(AO136,'シフト記号表（勤務時間帯）'!$C$6:$U$35,19,FALSE))</f>
        <v/>
      </c>
      <c r="AP138" s="265" t="str">
        <f>IF(AP136="","",VLOOKUP(AP136,'シフト記号表（勤務時間帯）'!$C$6:$U$35,19,FALSE))</f>
        <v/>
      </c>
      <c r="AQ138" s="265" t="str">
        <f>IF(AQ136="","",VLOOKUP(AQ136,'シフト記号表（勤務時間帯）'!$C$6:$U$35,19,FALSE))</f>
        <v/>
      </c>
      <c r="AR138" s="265" t="str">
        <f>IF(AR136="","",VLOOKUP(AR136,'シフト記号表（勤務時間帯）'!$C$6:$U$35,19,FALSE))</f>
        <v/>
      </c>
      <c r="AS138" s="265" t="str">
        <f>IF(AS136="","",VLOOKUP(AS136,'シフト記号表（勤務時間帯）'!$C$6:$U$35,19,FALSE))</f>
        <v/>
      </c>
      <c r="AT138" s="266" t="str">
        <f>IF(AT136="","",VLOOKUP(AT136,'シフト記号表（勤務時間帯）'!$C$6:$U$35,19,FALSE))</f>
        <v/>
      </c>
      <c r="AU138" s="264" t="str">
        <f>IF(AU136="","",VLOOKUP(AU136,'シフト記号表（勤務時間帯）'!$C$6:$U$35,19,FALSE))</f>
        <v/>
      </c>
      <c r="AV138" s="265" t="str">
        <f>IF(AV136="","",VLOOKUP(AV136,'シフト記号表（勤務時間帯）'!$C$6:$U$35,19,FALSE))</f>
        <v/>
      </c>
      <c r="AW138" s="265" t="str">
        <f>IF(AW136="","",VLOOKUP(AW136,'シフト記号表（勤務時間帯）'!$C$6:$U$35,19,FALSE))</f>
        <v/>
      </c>
      <c r="AX138" s="530">
        <f>IF($BB$3="４週",SUM(S138:AT138),IF($BB$3="暦月",SUM(S138:AW138),""))</f>
        <v>0</v>
      </c>
      <c r="AY138" s="531"/>
      <c r="AZ138" s="542">
        <f>IF($BB$3="４週",AX138/4,IF($BB$3="暦月",'地密通所（100名）'!AX138/('地密通所（100名）'!$BB$8/7),""))</f>
        <v>0</v>
      </c>
      <c r="BA138" s="543"/>
      <c r="BB138" s="470"/>
      <c r="BC138" s="452"/>
      <c r="BD138" s="452"/>
      <c r="BE138" s="452"/>
      <c r="BF138" s="453"/>
    </row>
    <row r="139" spans="2:58" ht="20.25" customHeight="1" x14ac:dyDescent="0.4">
      <c r="B139" s="528">
        <f>B136+1</f>
        <v>40</v>
      </c>
      <c r="C139" s="416"/>
      <c r="D139" s="417"/>
      <c r="E139" s="418"/>
      <c r="F139" s="118"/>
      <c r="G139" s="445"/>
      <c r="H139" s="447"/>
      <c r="I139" s="347"/>
      <c r="J139" s="347"/>
      <c r="K139" s="348"/>
      <c r="L139" s="448"/>
      <c r="M139" s="449"/>
      <c r="N139" s="449"/>
      <c r="O139" s="450"/>
      <c r="P139" s="536" t="s">
        <v>49</v>
      </c>
      <c r="Q139" s="537"/>
      <c r="R139" s="538"/>
      <c r="S139" s="274"/>
      <c r="T139" s="273"/>
      <c r="U139" s="273"/>
      <c r="V139" s="273"/>
      <c r="W139" s="273"/>
      <c r="X139" s="273"/>
      <c r="Y139" s="275"/>
      <c r="Z139" s="274"/>
      <c r="AA139" s="273"/>
      <c r="AB139" s="273"/>
      <c r="AC139" s="273"/>
      <c r="AD139" s="273"/>
      <c r="AE139" s="273"/>
      <c r="AF139" s="275"/>
      <c r="AG139" s="274"/>
      <c r="AH139" s="273"/>
      <c r="AI139" s="273"/>
      <c r="AJ139" s="273"/>
      <c r="AK139" s="273"/>
      <c r="AL139" s="273"/>
      <c r="AM139" s="275"/>
      <c r="AN139" s="274"/>
      <c r="AO139" s="273"/>
      <c r="AP139" s="273"/>
      <c r="AQ139" s="273"/>
      <c r="AR139" s="273"/>
      <c r="AS139" s="273"/>
      <c r="AT139" s="275"/>
      <c r="AU139" s="274"/>
      <c r="AV139" s="273"/>
      <c r="AW139" s="273"/>
      <c r="AX139" s="638"/>
      <c r="AY139" s="639"/>
      <c r="AZ139" s="640"/>
      <c r="BA139" s="641"/>
      <c r="BB139" s="468"/>
      <c r="BC139" s="449"/>
      <c r="BD139" s="449"/>
      <c r="BE139" s="449"/>
      <c r="BF139" s="450"/>
    </row>
    <row r="140" spans="2:58" ht="20.25" customHeight="1" x14ac:dyDescent="0.4">
      <c r="B140" s="528"/>
      <c r="C140" s="419"/>
      <c r="D140" s="420"/>
      <c r="E140" s="421"/>
      <c r="F140" s="92"/>
      <c r="G140" s="342"/>
      <c r="H140" s="346"/>
      <c r="I140" s="347"/>
      <c r="J140" s="347"/>
      <c r="K140" s="348"/>
      <c r="L140" s="403"/>
      <c r="M140" s="404"/>
      <c r="N140" s="404"/>
      <c r="O140" s="405"/>
      <c r="P140" s="546" t="s">
        <v>15</v>
      </c>
      <c r="Q140" s="547"/>
      <c r="R140" s="548"/>
      <c r="S140" s="261" t="str">
        <f>IF(S139="","",VLOOKUP(S139,'シフト記号表（勤務時間帯）'!$C$6:$K$35,9,FALSE))</f>
        <v/>
      </c>
      <c r="T140" s="262" t="str">
        <f>IF(T139="","",VLOOKUP(T139,'シフト記号表（勤務時間帯）'!$C$6:$K$35,9,FALSE))</f>
        <v/>
      </c>
      <c r="U140" s="262" t="str">
        <f>IF(U139="","",VLOOKUP(U139,'シフト記号表（勤務時間帯）'!$C$6:$K$35,9,FALSE))</f>
        <v/>
      </c>
      <c r="V140" s="262" t="str">
        <f>IF(V139="","",VLOOKUP(V139,'シフト記号表（勤務時間帯）'!$C$6:$K$35,9,FALSE))</f>
        <v/>
      </c>
      <c r="W140" s="262" t="str">
        <f>IF(W139="","",VLOOKUP(W139,'シフト記号表（勤務時間帯）'!$C$6:$K$35,9,FALSE))</f>
        <v/>
      </c>
      <c r="X140" s="262" t="str">
        <f>IF(X139="","",VLOOKUP(X139,'シフト記号表（勤務時間帯）'!$C$6:$K$35,9,FALSE))</f>
        <v/>
      </c>
      <c r="Y140" s="263" t="str">
        <f>IF(Y139="","",VLOOKUP(Y139,'シフト記号表（勤務時間帯）'!$C$6:$K$35,9,FALSE))</f>
        <v/>
      </c>
      <c r="Z140" s="261" t="str">
        <f>IF(Z139="","",VLOOKUP(Z139,'シフト記号表（勤務時間帯）'!$C$6:$K$35,9,FALSE))</f>
        <v/>
      </c>
      <c r="AA140" s="262" t="str">
        <f>IF(AA139="","",VLOOKUP(AA139,'シフト記号表（勤務時間帯）'!$C$6:$K$35,9,FALSE))</f>
        <v/>
      </c>
      <c r="AB140" s="262" t="str">
        <f>IF(AB139="","",VLOOKUP(AB139,'シフト記号表（勤務時間帯）'!$C$6:$K$35,9,FALSE))</f>
        <v/>
      </c>
      <c r="AC140" s="262" t="str">
        <f>IF(AC139="","",VLOOKUP(AC139,'シフト記号表（勤務時間帯）'!$C$6:$K$35,9,FALSE))</f>
        <v/>
      </c>
      <c r="AD140" s="262" t="str">
        <f>IF(AD139="","",VLOOKUP(AD139,'シフト記号表（勤務時間帯）'!$C$6:$K$35,9,FALSE))</f>
        <v/>
      </c>
      <c r="AE140" s="262" t="str">
        <f>IF(AE139="","",VLOOKUP(AE139,'シフト記号表（勤務時間帯）'!$C$6:$K$35,9,FALSE))</f>
        <v/>
      </c>
      <c r="AF140" s="263" t="str">
        <f>IF(AF139="","",VLOOKUP(AF139,'シフト記号表（勤務時間帯）'!$C$6:$K$35,9,FALSE))</f>
        <v/>
      </c>
      <c r="AG140" s="261" t="str">
        <f>IF(AG139="","",VLOOKUP(AG139,'シフト記号表（勤務時間帯）'!$C$6:$K$35,9,FALSE))</f>
        <v/>
      </c>
      <c r="AH140" s="262" t="str">
        <f>IF(AH139="","",VLOOKUP(AH139,'シフト記号表（勤務時間帯）'!$C$6:$K$35,9,FALSE))</f>
        <v/>
      </c>
      <c r="AI140" s="262" t="str">
        <f>IF(AI139="","",VLOOKUP(AI139,'シフト記号表（勤務時間帯）'!$C$6:$K$35,9,FALSE))</f>
        <v/>
      </c>
      <c r="AJ140" s="262" t="str">
        <f>IF(AJ139="","",VLOOKUP(AJ139,'シフト記号表（勤務時間帯）'!$C$6:$K$35,9,FALSE))</f>
        <v/>
      </c>
      <c r="AK140" s="262" t="str">
        <f>IF(AK139="","",VLOOKUP(AK139,'シフト記号表（勤務時間帯）'!$C$6:$K$35,9,FALSE))</f>
        <v/>
      </c>
      <c r="AL140" s="262" t="str">
        <f>IF(AL139="","",VLOOKUP(AL139,'シフト記号表（勤務時間帯）'!$C$6:$K$35,9,FALSE))</f>
        <v/>
      </c>
      <c r="AM140" s="263" t="str">
        <f>IF(AM139="","",VLOOKUP(AM139,'シフト記号表（勤務時間帯）'!$C$6:$K$35,9,FALSE))</f>
        <v/>
      </c>
      <c r="AN140" s="261" t="str">
        <f>IF(AN139="","",VLOOKUP(AN139,'シフト記号表（勤務時間帯）'!$C$6:$K$35,9,FALSE))</f>
        <v/>
      </c>
      <c r="AO140" s="262" t="str">
        <f>IF(AO139="","",VLOOKUP(AO139,'シフト記号表（勤務時間帯）'!$C$6:$K$35,9,FALSE))</f>
        <v/>
      </c>
      <c r="AP140" s="262" t="str">
        <f>IF(AP139="","",VLOOKUP(AP139,'シフト記号表（勤務時間帯）'!$C$6:$K$35,9,FALSE))</f>
        <v/>
      </c>
      <c r="AQ140" s="262" t="str">
        <f>IF(AQ139="","",VLOOKUP(AQ139,'シフト記号表（勤務時間帯）'!$C$6:$K$35,9,FALSE))</f>
        <v/>
      </c>
      <c r="AR140" s="262" t="str">
        <f>IF(AR139="","",VLOOKUP(AR139,'シフト記号表（勤務時間帯）'!$C$6:$K$35,9,FALSE))</f>
        <v/>
      </c>
      <c r="AS140" s="262" t="str">
        <f>IF(AS139="","",VLOOKUP(AS139,'シフト記号表（勤務時間帯）'!$C$6:$K$35,9,FALSE))</f>
        <v/>
      </c>
      <c r="AT140" s="263" t="str">
        <f>IF(AT139="","",VLOOKUP(AT139,'シフト記号表（勤務時間帯）'!$C$6:$K$35,9,FALSE))</f>
        <v/>
      </c>
      <c r="AU140" s="261" t="str">
        <f>IF(AU139="","",VLOOKUP(AU139,'シフト記号表（勤務時間帯）'!$C$6:$K$35,9,FALSE))</f>
        <v/>
      </c>
      <c r="AV140" s="262" t="str">
        <f>IF(AV139="","",VLOOKUP(AV139,'シフト記号表（勤務時間帯）'!$C$6:$K$35,9,FALSE))</f>
        <v/>
      </c>
      <c r="AW140" s="262" t="str">
        <f>IF(AW139="","",VLOOKUP(AW139,'シフト記号表（勤務時間帯）'!$C$6:$K$35,9,FALSE))</f>
        <v/>
      </c>
      <c r="AX140" s="549">
        <f>IF($BB$3="４週",SUM(S140:AT140),IF($BB$3="暦月",SUM(S140:AW140),""))</f>
        <v>0</v>
      </c>
      <c r="AY140" s="550"/>
      <c r="AZ140" s="551">
        <f>IF($BB$3="４週",AX140/4,IF($BB$3="暦月",'地密通所（100名）'!AX140/('地密通所（100名）'!$BB$8/7),""))</f>
        <v>0</v>
      </c>
      <c r="BA140" s="552"/>
      <c r="BB140" s="469"/>
      <c r="BC140" s="404"/>
      <c r="BD140" s="404"/>
      <c r="BE140" s="404"/>
      <c r="BF140" s="405"/>
    </row>
    <row r="141" spans="2:58" ht="20.25" customHeight="1" x14ac:dyDescent="0.4">
      <c r="B141" s="528"/>
      <c r="C141" s="422"/>
      <c r="D141" s="423"/>
      <c r="E141" s="424"/>
      <c r="F141" s="121">
        <f>C139</f>
        <v>0</v>
      </c>
      <c r="G141" s="446"/>
      <c r="H141" s="346"/>
      <c r="I141" s="347"/>
      <c r="J141" s="347"/>
      <c r="K141" s="348"/>
      <c r="L141" s="451"/>
      <c r="M141" s="452"/>
      <c r="N141" s="452"/>
      <c r="O141" s="453"/>
      <c r="P141" s="553" t="s">
        <v>50</v>
      </c>
      <c r="Q141" s="554"/>
      <c r="R141" s="555"/>
      <c r="S141" s="264" t="str">
        <f>IF(S139="","",VLOOKUP(S139,'シフト記号表（勤務時間帯）'!$C$6:$U$35,19,FALSE))</f>
        <v/>
      </c>
      <c r="T141" s="265" t="str">
        <f>IF(T139="","",VLOOKUP(T139,'シフト記号表（勤務時間帯）'!$C$6:$U$35,19,FALSE))</f>
        <v/>
      </c>
      <c r="U141" s="265" t="str">
        <f>IF(U139="","",VLOOKUP(U139,'シフト記号表（勤務時間帯）'!$C$6:$U$35,19,FALSE))</f>
        <v/>
      </c>
      <c r="V141" s="265" t="str">
        <f>IF(V139="","",VLOOKUP(V139,'シフト記号表（勤務時間帯）'!$C$6:$U$35,19,FALSE))</f>
        <v/>
      </c>
      <c r="W141" s="265" t="str">
        <f>IF(W139="","",VLOOKUP(W139,'シフト記号表（勤務時間帯）'!$C$6:$U$35,19,FALSE))</f>
        <v/>
      </c>
      <c r="X141" s="265" t="str">
        <f>IF(X139="","",VLOOKUP(X139,'シフト記号表（勤務時間帯）'!$C$6:$U$35,19,FALSE))</f>
        <v/>
      </c>
      <c r="Y141" s="266" t="str">
        <f>IF(Y139="","",VLOOKUP(Y139,'シフト記号表（勤務時間帯）'!$C$6:$U$35,19,FALSE))</f>
        <v/>
      </c>
      <c r="Z141" s="264" t="str">
        <f>IF(Z139="","",VLOOKUP(Z139,'シフト記号表（勤務時間帯）'!$C$6:$U$35,19,FALSE))</f>
        <v/>
      </c>
      <c r="AA141" s="265" t="str">
        <f>IF(AA139="","",VLOOKUP(AA139,'シフト記号表（勤務時間帯）'!$C$6:$U$35,19,FALSE))</f>
        <v/>
      </c>
      <c r="AB141" s="265" t="str">
        <f>IF(AB139="","",VLOOKUP(AB139,'シフト記号表（勤務時間帯）'!$C$6:$U$35,19,FALSE))</f>
        <v/>
      </c>
      <c r="AC141" s="265" t="str">
        <f>IF(AC139="","",VLOOKUP(AC139,'シフト記号表（勤務時間帯）'!$C$6:$U$35,19,FALSE))</f>
        <v/>
      </c>
      <c r="AD141" s="265" t="str">
        <f>IF(AD139="","",VLOOKUP(AD139,'シフト記号表（勤務時間帯）'!$C$6:$U$35,19,FALSE))</f>
        <v/>
      </c>
      <c r="AE141" s="265" t="str">
        <f>IF(AE139="","",VLOOKUP(AE139,'シフト記号表（勤務時間帯）'!$C$6:$U$35,19,FALSE))</f>
        <v/>
      </c>
      <c r="AF141" s="266" t="str">
        <f>IF(AF139="","",VLOOKUP(AF139,'シフト記号表（勤務時間帯）'!$C$6:$U$35,19,FALSE))</f>
        <v/>
      </c>
      <c r="AG141" s="264" t="str">
        <f>IF(AG139="","",VLOOKUP(AG139,'シフト記号表（勤務時間帯）'!$C$6:$U$35,19,FALSE))</f>
        <v/>
      </c>
      <c r="AH141" s="265" t="str">
        <f>IF(AH139="","",VLOOKUP(AH139,'シフト記号表（勤務時間帯）'!$C$6:$U$35,19,FALSE))</f>
        <v/>
      </c>
      <c r="AI141" s="265" t="str">
        <f>IF(AI139="","",VLOOKUP(AI139,'シフト記号表（勤務時間帯）'!$C$6:$U$35,19,FALSE))</f>
        <v/>
      </c>
      <c r="AJ141" s="265" t="str">
        <f>IF(AJ139="","",VLOOKUP(AJ139,'シフト記号表（勤務時間帯）'!$C$6:$U$35,19,FALSE))</f>
        <v/>
      </c>
      <c r="AK141" s="265" t="str">
        <f>IF(AK139="","",VLOOKUP(AK139,'シフト記号表（勤務時間帯）'!$C$6:$U$35,19,FALSE))</f>
        <v/>
      </c>
      <c r="AL141" s="265" t="str">
        <f>IF(AL139="","",VLOOKUP(AL139,'シフト記号表（勤務時間帯）'!$C$6:$U$35,19,FALSE))</f>
        <v/>
      </c>
      <c r="AM141" s="266" t="str">
        <f>IF(AM139="","",VLOOKUP(AM139,'シフト記号表（勤務時間帯）'!$C$6:$U$35,19,FALSE))</f>
        <v/>
      </c>
      <c r="AN141" s="264" t="str">
        <f>IF(AN139="","",VLOOKUP(AN139,'シフト記号表（勤務時間帯）'!$C$6:$U$35,19,FALSE))</f>
        <v/>
      </c>
      <c r="AO141" s="265" t="str">
        <f>IF(AO139="","",VLOOKUP(AO139,'シフト記号表（勤務時間帯）'!$C$6:$U$35,19,FALSE))</f>
        <v/>
      </c>
      <c r="AP141" s="265" t="str">
        <f>IF(AP139="","",VLOOKUP(AP139,'シフト記号表（勤務時間帯）'!$C$6:$U$35,19,FALSE))</f>
        <v/>
      </c>
      <c r="AQ141" s="265" t="str">
        <f>IF(AQ139="","",VLOOKUP(AQ139,'シフト記号表（勤務時間帯）'!$C$6:$U$35,19,FALSE))</f>
        <v/>
      </c>
      <c r="AR141" s="265" t="str">
        <f>IF(AR139="","",VLOOKUP(AR139,'シフト記号表（勤務時間帯）'!$C$6:$U$35,19,FALSE))</f>
        <v/>
      </c>
      <c r="AS141" s="265" t="str">
        <f>IF(AS139="","",VLOOKUP(AS139,'シフト記号表（勤務時間帯）'!$C$6:$U$35,19,FALSE))</f>
        <v/>
      </c>
      <c r="AT141" s="266" t="str">
        <f>IF(AT139="","",VLOOKUP(AT139,'シフト記号表（勤務時間帯）'!$C$6:$U$35,19,FALSE))</f>
        <v/>
      </c>
      <c r="AU141" s="264" t="str">
        <f>IF(AU139="","",VLOOKUP(AU139,'シフト記号表（勤務時間帯）'!$C$6:$U$35,19,FALSE))</f>
        <v/>
      </c>
      <c r="AV141" s="265" t="str">
        <f>IF(AV139="","",VLOOKUP(AV139,'シフト記号表（勤務時間帯）'!$C$6:$U$35,19,FALSE))</f>
        <v/>
      </c>
      <c r="AW141" s="265" t="str">
        <f>IF(AW139="","",VLOOKUP(AW139,'シフト記号表（勤務時間帯）'!$C$6:$U$35,19,FALSE))</f>
        <v/>
      </c>
      <c r="AX141" s="530">
        <f>IF($BB$3="４週",SUM(S141:AT141),IF($BB$3="暦月",SUM(S141:AW141),""))</f>
        <v>0</v>
      </c>
      <c r="AY141" s="531"/>
      <c r="AZ141" s="542">
        <f>IF($BB$3="４週",AX141/4,IF($BB$3="暦月",'地密通所（100名）'!AX141/('地密通所（100名）'!$BB$8/7),""))</f>
        <v>0</v>
      </c>
      <c r="BA141" s="543"/>
      <c r="BB141" s="470"/>
      <c r="BC141" s="452"/>
      <c r="BD141" s="452"/>
      <c r="BE141" s="452"/>
      <c r="BF141" s="453"/>
    </row>
    <row r="142" spans="2:58" ht="20.25" customHeight="1" x14ac:dyDescent="0.4">
      <c r="B142" s="528">
        <f>B139+1</f>
        <v>41</v>
      </c>
      <c r="C142" s="416"/>
      <c r="D142" s="417"/>
      <c r="E142" s="418"/>
      <c r="F142" s="118"/>
      <c r="G142" s="445"/>
      <c r="H142" s="447"/>
      <c r="I142" s="347"/>
      <c r="J142" s="347"/>
      <c r="K142" s="348"/>
      <c r="L142" s="448"/>
      <c r="M142" s="449"/>
      <c r="N142" s="449"/>
      <c r="O142" s="450"/>
      <c r="P142" s="536" t="s">
        <v>49</v>
      </c>
      <c r="Q142" s="537"/>
      <c r="R142" s="538"/>
      <c r="S142" s="274"/>
      <c r="T142" s="273"/>
      <c r="U142" s="273"/>
      <c r="V142" s="273"/>
      <c r="W142" s="273"/>
      <c r="X142" s="273"/>
      <c r="Y142" s="275"/>
      <c r="Z142" s="274"/>
      <c r="AA142" s="273"/>
      <c r="AB142" s="273"/>
      <c r="AC142" s="273"/>
      <c r="AD142" s="273"/>
      <c r="AE142" s="273"/>
      <c r="AF142" s="275"/>
      <c r="AG142" s="274"/>
      <c r="AH142" s="273"/>
      <c r="AI142" s="273"/>
      <c r="AJ142" s="273"/>
      <c r="AK142" s="273"/>
      <c r="AL142" s="273"/>
      <c r="AM142" s="275"/>
      <c r="AN142" s="274"/>
      <c r="AO142" s="273"/>
      <c r="AP142" s="273"/>
      <c r="AQ142" s="273"/>
      <c r="AR142" s="273"/>
      <c r="AS142" s="273"/>
      <c r="AT142" s="275"/>
      <c r="AU142" s="274"/>
      <c r="AV142" s="273"/>
      <c r="AW142" s="273"/>
      <c r="AX142" s="638"/>
      <c r="AY142" s="639"/>
      <c r="AZ142" s="640"/>
      <c r="BA142" s="641"/>
      <c r="BB142" s="468"/>
      <c r="BC142" s="449"/>
      <c r="BD142" s="449"/>
      <c r="BE142" s="449"/>
      <c r="BF142" s="450"/>
    </row>
    <row r="143" spans="2:58" ht="20.25" customHeight="1" x14ac:dyDescent="0.4">
      <c r="B143" s="528"/>
      <c r="C143" s="419"/>
      <c r="D143" s="420"/>
      <c r="E143" s="421"/>
      <c r="F143" s="92"/>
      <c r="G143" s="342"/>
      <c r="H143" s="346"/>
      <c r="I143" s="347"/>
      <c r="J143" s="347"/>
      <c r="K143" s="348"/>
      <c r="L143" s="403"/>
      <c r="M143" s="404"/>
      <c r="N143" s="404"/>
      <c r="O143" s="405"/>
      <c r="P143" s="546" t="s">
        <v>15</v>
      </c>
      <c r="Q143" s="547"/>
      <c r="R143" s="548"/>
      <c r="S143" s="261" t="str">
        <f>IF(S142="","",VLOOKUP(S142,'シフト記号表（勤務時間帯）'!$C$6:$K$35,9,FALSE))</f>
        <v/>
      </c>
      <c r="T143" s="262" t="str">
        <f>IF(T142="","",VLOOKUP(T142,'シフト記号表（勤務時間帯）'!$C$6:$K$35,9,FALSE))</f>
        <v/>
      </c>
      <c r="U143" s="262" t="str">
        <f>IF(U142="","",VLOOKUP(U142,'シフト記号表（勤務時間帯）'!$C$6:$K$35,9,FALSE))</f>
        <v/>
      </c>
      <c r="V143" s="262" t="str">
        <f>IF(V142="","",VLOOKUP(V142,'シフト記号表（勤務時間帯）'!$C$6:$K$35,9,FALSE))</f>
        <v/>
      </c>
      <c r="W143" s="262" t="str">
        <f>IF(W142="","",VLOOKUP(W142,'シフト記号表（勤務時間帯）'!$C$6:$K$35,9,FALSE))</f>
        <v/>
      </c>
      <c r="X143" s="262" t="str">
        <f>IF(X142="","",VLOOKUP(X142,'シフト記号表（勤務時間帯）'!$C$6:$K$35,9,FALSE))</f>
        <v/>
      </c>
      <c r="Y143" s="263" t="str">
        <f>IF(Y142="","",VLOOKUP(Y142,'シフト記号表（勤務時間帯）'!$C$6:$K$35,9,FALSE))</f>
        <v/>
      </c>
      <c r="Z143" s="261" t="str">
        <f>IF(Z142="","",VLOOKUP(Z142,'シフト記号表（勤務時間帯）'!$C$6:$K$35,9,FALSE))</f>
        <v/>
      </c>
      <c r="AA143" s="262" t="str">
        <f>IF(AA142="","",VLOOKUP(AA142,'シフト記号表（勤務時間帯）'!$C$6:$K$35,9,FALSE))</f>
        <v/>
      </c>
      <c r="AB143" s="262" t="str">
        <f>IF(AB142="","",VLOOKUP(AB142,'シフト記号表（勤務時間帯）'!$C$6:$K$35,9,FALSE))</f>
        <v/>
      </c>
      <c r="AC143" s="262" t="str">
        <f>IF(AC142="","",VLOOKUP(AC142,'シフト記号表（勤務時間帯）'!$C$6:$K$35,9,FALSE))</f>
        <v/>
      </c>
      <c r="AD143" s="262" t="str">
        <f>IF(AD142="","",VLOOKUP(AD142,'シフト記号表（勤務時間帯）'!$C$6:$K$35,9,FALSE))</f>
        <v/>
      </c>
      <c r="AE143" s="262" t="str">
        <f>IF(AE142="","",VLOOKUP(AE142,'シフト記号表（勤務時間帯）'!$C$6:$K$35,9,FALSE))</f>
        <v/>
      </c>
      <c r="AF143" s="263" t="str">
        <f>IF(AF142="","",VLOOKUP(AF142,'シフト記号表（勤務時間帯）'!$C$6:$K$35,9,FALSE))</f>
        <v/>
      </c>
      <c r="AG143" s="261" t="str">
        <f>IF(AG142="","",VLOOKUP(AG142,'シフト記号表（勤務時間帯）'!$C$6:$K$35,9,FALSE))</f>
        <v/>
      </c>
      <c r="AH143" s="262" t="str">
        <f>IF(AH142="","",VLOOKUP(AH142,'シフト記号表（勤務時間帯）'!$C$6:$K$35,9,FALSE))</f>
        <v/>
      </c>
      <c r="AI143" s="262" t="str">
        <f>IF(AI142="","",VLOOKUP(AI142,'シフト記号表（勤務時間帯）'!$C$6:$K$35,9,FALSE))</f>
        <v/>
      </c>
      <c r="AJ143" s="262" t="str">
        <f>IF(AJ142="","",VLOOKUP(AJ142,'シフト記号表（勤務時間帯）'!$C$6:$K$35,9,FALSE))</f>
        <v/>
      </c>
      <c r="AK143" s="262" t="str">
        <f>IF(AK142="","",VLOOKUP(AK142,'シフト記号表（勤務時間帯）'!$C$6:$K$35,9,FALSE))</f>
        <v/>
      </c>
      <c r="AL143" s="262" t="str">
        <f>IF(AL142="","",VLOOKUP(AL142,'シフト記号表（勤務時間帯）'!$C$6:$K$35,9,FALSE))</f>
        <v/>
      </c>
      <c r="AM143" s="263" t="str">
        <f>IF(AM142="","",VLOOKUP(AM142,'シフト記号表（勤務時間帯）'!$C$6:$K$35,9,FALSE))</f>
        <v/>
      </c>
      <c r="AN143" s="261" t="str">
        <f>IF(AN142="","",VLOOKUP(AN142,'シフト記号表（勤務時間帯）'!$C$6:$K$35,9,FALSE))</f>
        <v/>
      </c>
      <c r="AO143" s="262" t="str">
        <f>IF(AO142="","",VLOOKUP(AO142,'シフト記号表（勤務時間帯）'!$C$6:$K$35,9,FALSE))</f>
        <v/>
      </c>
      <c r="AP143" s="262" t="str">
        <f>IF(AP142="","",VLOOKUP(AP142,'シフト記号表（勤務時間帯）'!$C$6:$K$35,9,FALSE))</f>
        <v/>
      </c>
      <c r="AQ143" s="262" t="str">
        <f>IF(AQ142="","",VLOOKUP(AQ142,'シフト記号表（勤務時間帯）'!$C$6:$K$35,9,FALSE))</f>
        <v/>
      </c>
      <c r="AR143" s="262" t="str">
        <f>IF(AR142="","",VLOOKUP(AR142,'シフト記号表（勤務時間帯）'!$C$6:$K$35,9,FALSE))</f>
        <v/>
      </c>
      <c r="AS143" s="262" t="str">
        <f>IF(AS142="","",VLOOKUP(AS142,'シフト記号表（勤務時間帯）'!$C$6:$K$35,9,FALSE))</f>
        <v/>
      </c>
      <c r="AT143" s="263" t="str">
        <f>IF(AT142="","",VLOOKUP(AT142,'シフト記号表（勤務時間帯）'!$C$6:$K$35,9,FALSE))</f>
        <v/>
      </c>
      <c r="AU143" s="261" t="str">
        <f>IF(AU142="","",VLOOKUP(AU142,'シフト記号表（勤務時間帯）'!$C$6:$K$35,9,FALSE))</f>
        <v/>
      </c>
      <c r="AV143" s="262" t="str">
        <f>IF(AV142="","",VLOOKUP(AV142,'シフト記号表（勤務時間帯）'!$C$6:$K$35,9,FALSE))</f>
        <v/>
      </c>
      <c r="AW143" s="262" t="str">
        <f>IF(AW142="","",VLOOKUP(AW142,'シフト記号表（勤務時間帯）'!$C$6:$K$35,9,FALSE))</f>
        <v/>
      </c>
      <c r="AX143" s="549">
        <f>IF($BB$3="４週",SUM(S143:AT143),IF($BB$3="暦月",SUM(S143:AW143),""))</f>
        <v>0</v>
      </c>
      <c r="AY143" s="550"/>
      <c r="AZ143" s="551">
        <f>IF($BB$3="４週",AX143/4,IF($BB$3="暦月",'地密通所（100名）'!AX143/('地密通所（100名）'!$BB$8/7),""))</f>
        <v>0</v>
      </c>
      <c r="BA143" s="552"/>
      <c r="BB143" s="469"/>
      <c r="BC143" s="404"/>
      <c r="BD143" s="404"/>
      <c r="BE143" s="404"/>
      <c r="BF143" s="405"/>
    </row>
    <row r="144" spans="2:58" ht="20.25" customHeight="1" x14ac:dyDescent="0.4">
      <c r="B144" s="528"/>
      <c r="C144" s="422"/>
      <c r="D144" s="423"/>
      <c r="E144" s="424"/>
      <c r="F144" s="121">
        <f>C142</f>
        <v>0</v>
      </c>
      <c r="G144" s="446"/>
      <c r="H144" s="346"/>
      <c r="I144" s="347"/>
      <c r="J144" s="347"/>
      <c r="K144" s="348"/>
      <c r="L144" s="451"/>
      <c r="M144" s="452"/>
      <c r="N144" s="452"/>
      <c r="O144" s="453"/>
      <c r="P144" s="553" t="s">
        <v>50</v>
      </c>
      <c r="Q144" s="554"/>
      <c r="R144" s="555"/>
      <c r="S144" s="264" t="str">
        <f>IF(S142="","",VLOOKUP(S142,'シフト記号表（勤務時間帯）'!$C$6:$U$35,19,FALSE))</f>
        <v/>
      </c>
      <c r="T144" s="265" t="str">
        <f>IF(T142="","",VLOOKUP(T142,'シフト記号表（勤務時間帯）'!$C$6:$U$35,19,FALSE))</f>
        <v/>
      </c>
      <c r="U144" s="265" t="str">
        <f>IF(U142="","",VLOOKUP(U142,'シフト記号表（勤務時間帯）'!$C$6:$U$35,19,FALSE))</f>
        <v/>
      </c>
      <c r="V144" s="265" t="str">
        <f>IF(V142="","",VLOOKUP(V142,'シフト記号表（勤務時間帯）'!$C$6:$U$35,19,FALSE))</f>
        <v/>
      </c>
      <c r="W144" s="265" t="str">
        <f>IF(W142="","",VLOOKUP(W142,'シフト記号表（勤務時間帯）'!$C$6:$U$35,19,FALSE))</f>
        <v/>
      </c>
      <c r="X144" s="265" t="str">
        <f>IF(X142="","",VLOOKUP(X142,'シフト記号表（勤務時間帯）'!$C$6:$U$35,19,FALSE))</f>
        <v/>
      </c>
      <c r="Y144" s="266" t="str">
        <f>IF(Y142="","",VLOOKUP(Y142,'シフト記号表（勤務時間帯）'!$C$6:$U$35,19,FALSE))</f>
        <v/>
      </c>
      <c r="Z144" s="264" t="str">
        <f>IF(Z142="","",VLOOKUP(Z142,'シフト記号表（勤務時間帯）'!$C$6:$U$35,19,FALSE))</f>
        <v/>
      </c>
      <c r="AA144" s="265" t="str">
        <f>IF(AA142="","",VLOOKUP(AA142,'シフト記号表（勤務時間帯）'!$C$6:$U$35,19,FALSE))</f>
        <v/>
      </c>
      <c r="AB144" s="265" t="str">
        <f>IF(AB142="","",VLOOKUP(AB142,'シフト記号表（勤務時間帯）'!$C$6:$U$35,19,FALSE))</f>
        <v/>
      </c>
      <c r="AC144" s="265" t="str">
        <f>IF(AC142="","",VLOOKUP(AC142,'シフト記号表（勤務時間帯）'!$C$6:$U$35,19,FALSE))</f>
        <v/>
      </c>
      <c r="AD144" s="265" t="str">
        <f>IF(AD142="","",VLOOKUP(AD142,'シフト記号表（勤務時間帯）'!$C$6:$U$35,19,FALSE))</f>
        <v/>
      </c>
      <c r="AE144" s="265" t="str">
        <f>IF(AE142="","",VLOOKUP(AE142,'シフト記号表（勤務時間帯）'!$C$6:$U$35,19,FALSE))</f>
        <v/>
      </c>
      <c r="AF144" s="266" t="str">
        <f>IF(AF142="","",VLOOKUP(AF142,'シフト記号表（勤務時間帯）'!$C$6:$U$35,19,FALSE))</f>
        <v/>
      </c>
      <c r="AG144" s="264" t="str">
        <f>IF(AG142="","",VLOOKUP(AG142,'シフト記号表（勤務時間帯）'!$C$6:$U$35,19,FALSE))</f>
        <v/>
      </c>
      <c r="AH144" s="265" t="str">
        <f>IF(AH142="","",VLOOKUP(AH142,'シフト記号表（勤務時間帯）'!$C$6:$U$35,19,FALSE))</f>
        <v/>
      </c>
      <c r="AI144" s="265" t="str">
        <f>IF(AI142="","",VLOOKUP(AI142,'シフト記号表（勤務時間帯）'!$C$6:$U$35,19,FALSE))</f>
        <v/>
      </c>
      <c r="AJ144" s="265" t="str">
        <f>IF(AJ142="","",VLOOKUP(AJ142,'シフト記号表（勤務時間帯）'!$C$6:$U$35,19,FALSE))</f>
        <v/>
      </c>
      <c r="AK144" s="265" t="str">
        <f>IF(AK142="","",VLOOKUP(AK142,'シフト記号表（勤務時間帯）'!$C$6:$U$35,19,FALSE))</f>
        <v/>
      </c>
      <c r="AL144" s="265" t="str">
        <f>IF(AL142="","",VLOOKUP(AL142,'シフト記号表（勤務時間帯）'!$C$6:$U$35,19,FALSE))</f>
        <v/>
      </c>
      <c r="AM144" s="266" t="str">
        <f>IF(AM142="","",VLOOKUP(AM142,'シフト記号表（勤務時間帯）'!$C$6:$U$35,19,FALSE))</f>
        <v/>
      </c>
      <c r="AN144" s="264" t="str">
        <f>IF(AN142="","",VLOOKUP(AN142,'シフト記号表（勤務時間帯）'!$C$6:$U$35,19,FALSE))</f>
        <v/>
      </c>
      <c r="AO144" s="265" t="str">
        <f>IF(AO142="","",VLOOKUP(AO142,'シフト記号表（勤務時間帯）'!$C$6:$U$35,19,FALSE))</f>
        <v/>
      </c>
      <c r="AP144" s="265" t="str">
        <f>IF(AP142="","",VLOOKUP(AP142,'シフト記号表（勤務時間帯）'!$C$6:$U$35,19,FALSE))</f>
        <v/>
      </c>
      <c r="AQ144" s="265" t="str">
        <f>IF(AQ142="","",VLOOKUP(AQ142,'シフト記号表（勤務時間帯）'!$C$6:$U$35,19,FALSE))</f>
        <v/>
      </c>
      <c r="AR144" s="265" t="str">
        <f>IF(AR142="","",VLOOKUP(AR142,'シフト記号表（勤務時間帯）'!$C$6:$U$35,19,FALSE))</f>
        <v/>
      </c>
      <c r="AS144" s="265" t="str">
        <f>IF(AS142="","",VLOOKUP(AS142,'シフト記号表（勤務時間帯）'!$C$6:$U$35,19,FALSE))</f>
        <v/>
      </c>
      <c r="AT144" s="266" t="str">
        <f>IF(AT142="","",VLOOKUP(AT142,'シフト記号表（勤務時間帯）'!$C$6:$U$35,19,FALSE))</f>
        <v/>
      </c>
      <c r="AU144" s="264" t="str">
        <f>IF(AU142="","",VLOOKUP(AU142,'シフト記号表（勤務時間帯）'!$C$6:$U$35,19,FALSE))</f>
        <v/>
      </c>
      <c r="AV144" s="265" t="str">
        <f>IF(AV142="","",VLOOKUP(AV142,'シフト記号表（勤務時間帯）'!$C$6:$U$35,19,FALSE))</f>
        <v/>
      </c>
      <c r="AW144" s="265" t="str">
        <f>IF(AW142="","",VLOOKUP(AW142,'シフト記号表（勤務時間帯）'!$C$6:$U$35,19,FALSE))</f>
        <v/>
      </c>
      <c r="AX144" s="530">
        <f>IF($BB$3="４週",SUM(S144:AT144),IF($BB$3="暦月",SUM(S144:AW144),""))</f>
        <v>0</v>
      </c>
      <c r="AY144" s="531"/>
      <c r="AZ144" s="542">
        <f>IF($BB$3="４週",AX144/4,IF($BB$3="暦月",'地密通所（100名）'!AX144/('地密通所（100名）'!$BB$8/7),""))</f>
        <v>0</v>
      </c>
      <c r="BA144" s="543"/>
      <c r="BB144" s="470"/>
      <c r="BC144" s="452"/>
      <c r="BD144" s="452"/>
      <c r="BE144" s="452"/>
      <c r="BF144" s="453"/>
    </row>
    <row r="145" spans="2:58" ht="20.25" customHeight="1" x14ac:dyDescent="0.4">
      <c r="B145" s="528">
        <f>B142+1</f>
        <v>42</v>
      </c>
      <c r="C145" s="416"/>
      <c r="D145" s="417"/>
      <c r="E145" s="418"/>
      <c r="F145" s="118"/>
      <c r="G145" s="445"/>
      <c r="H145" s="447"/>
      <c r="I145" s="347"/>
      <c r="J145" s="347"/>
      <c r="K145" s="348"/>
      <c r="L145" s="448"/>
      <c r="M145" s="449"/>
      <c r="N145" s="449"/>
      <c r="O145" s="450"/>
      <c r="P145" s="536" t="s">
        <v>49</v>
      </c>
      <c r="Q145" s="537"/>
      <c r="R145" s="538"/>
      <c r="S145" s="274"/>
      <c r="T145" s="273"/>
      <c r="U145" s="273"/>
      <c r="V145" s="273"/>
      <c r="W145" s="273"/>
      <c r="X145" s="273"/>
      <c r="Y145" s="275"/>
      <c r="Z145" s="274"/>
      <c r="AA145" s="273"/>
      <c r="AB145" s="273"/>
      <c r="AC145" s="273"/>
      <c r="AD145" s="273"/>
      <c r="AE145" s="273"/>
      <c r="AF145" s="275"/>
      <c r="AG145" s="274"/>
      <c r="AH145" s="273"/>
      <c r="AI145" s="273"/>
      <c r="AJ145" s="273"/>
      <c r="AK145" s="273"/>
      <c r="AL145" s="273"/>
      <c r="AM145" s="275"/>
      <c r="AN145" s="274"/>
      <c r="AO145" s="273"/>
      <c r="AP145" s="273"/>
      <c r="AQ145" s="273"/>
      <c r="AR145" s="273"/>
      <c r="AS145" s="273"/>
      <c r="AT145" s="275"/>
      <c r="AU145" s="274"/>
      <c r="AV145" s="273"/>
      <c r="AW145" s="273"/>
      <c r="AX145" s="638"/>
      <c r="AY145" s="639"/>
      <c r="AZ145" s="640"/>
      <c r="BA145" s="641"/>
      <c r="BB145" s="468"/>
      <c r="BC145" s="449"/>
      <c r="BD145" s="449"/>
      <c r="BE145" s="449"/>
      <c r="BF145" s="450"/>
    </row>
    <row r="146" spans="2:58" ht="20.25" customHeight="1" x14ac:dyDescent="0.4">
      <c r="B146" s="528"/>
      <c r="C146" s="419"/>
      <c r="D146" s="420"/>
      <c r="E146" s="421"/>
      <c r="F146" s="92"/>
      <c r="G146" s="342"/>
      <c r="H146" s="346"/>
      <c r="I146" s="347"/>
      <c r="J146" s="347"/>
      <c r="K146" s="348"/>
      <c r="L146" s="403"/>
      <c r="M146" s="404"/>
      <c r="N146" s="404"/>
      <c r="O146" s="405"/>
      <c r="P146" s="546" t="s">
        <v>15</v>
      </c>
      <c r="Q146" s="547"/>
      <c r="R146" s="548"/>
      <c r="S146" s="261" t="str">
        <f>IF(S145="","",VLOOKUP(S145,'シフト記号表（勤務時間帯）'!$C$6:$K$35,9,FALSE))</f>
        <v/>
      </c>
      <c r="T146" s="262" t="str">
        <f>IF(T145="","",VLOOKUP(T145,'シフト記号表（勤務時間帯）'!$C$6:$K$35,9,FALSE))</f>
        <v/>
      </c>
      <c r="U146" s="262" t="str">
        <f>IF(U145="","",VLOOKUP(U145,'シフト記号表（勤務時間帯）'!$C$6:$K$35,9,FALSE))</f>
        <v/>
      </c>
      <c r="V146" s="262" t="str">
        <f>IF(V145="","",VLOOKUP(V145,'シフト記号表（勤務時間帯）'!$C$6:$K$35,9,FALSE))</f>
        <v/>
      </c>
      <c r="W146" s="262" t="str">
        <f>IF(W145="","",VLOOKUP(W145,'シフト記号表（勤務時間帯）'!$C$6:$K$35,9,FALSE))</f>
        <v/>
      </c>
      <c r="X146" s="262" t="str">
        <f>IF(X145="","",VLOOKUP(X145,'シフト記号表（勤務時間帯）'!$C$6:$K$35,9,FALSE))</f>
        <v/>
      </c>
      <c r="Y146" s="263" t="str">
        <f>IF(Y145="","",VLOOKUP(Y145,'シフト記号表（勤務時間帯）'!$C$6:$K$35,9,FALSE))</f>
        <v/>
      </c>
      <c r="Z146" s="261" t="str">
        <f>IF(Z145="","",VLOOKUP(Z145,'シフト記号表（勤務時間帯）'!$C$6:$K$35,9,FALSE))</f>
        <v/>
      </c>
      <c r="AA146" s="262" t="str">
        <f>IF(AA145="","",VLOOKUP(AA145,'シフト記号表（勤務時間帯）'!$C$6:$K$35,9,FALSE))</f>
        <v/>
      </c>
      <c r="AB146" s="262" t="str">
        <f>IF(AB145="","",VLOOKUP(AB145,'シフト記号表（勤務時間帯）'!$C$6:$K$35,9,FALSE))</f>
        <v/>
      </c>
      <c r="AC146" s="262" t="str">
        <f>IF(AC145="","",VLOOKUP(AC145,'シフト記号表（勤務時間帯）'!$C$6:$K$35,9,FALSE))</f>
        <v/>
      </c>
      <c r="AD146" s="262" t="str">
        <f>IF(AD145="","",VLOOKUP(AD145,'シフト記号表（勤務時間帯）'!$C$6:$K$35,9,FALSE))</f>
        <v/>
      </c>
      <c r="AE146" s="262" t="str">
        <f>IF(AE145="","",VLOOKUP(AE145,'シフト記号表（勤務時間帯）'!$C$6:$K$35,9,FALSE))</f>
        <v/>
      </c>
      <c r="AF146" s="263" t="str">
        <f>IF(AF145="","",VLOOKUP(AF145,'シフト記号表（勤務時間帯）'!$C$6:$K$35,9,FALSE))</f>
        <v/>
      </c>
      <c r="AG146" s="261" t="str">
        <f>IF(AG145="","",VLOOKUP(AG145,'シフト記号表（勤務時間帯）'!$C$6:$K$35,9,FALSE))</f>
        <v/>
      </c>
      <c r="AH146" s="262" t="str">
        <f>IF(AH145="","",VLOOKUP(AH145,'シフト記号表（勤務時間帯）'!$C$6:$K$35,9,FALSE))</f>
        <v/>
      </c>
      <c r="AI146" s="262" t="str">
        <f>IF(AI145="","",VLOOKUP(AI145,'シフト記号表（勤務時間帯）'!$C$6:$K$35,9,FALSE))</f>
        <v/>
      </c>
      <c r="AJ146" s="262" t="str">
        <f>IF(AJ145="","",VLOOKUP(AJ145,'シフト記号表（勤務時間帯）'!$C$6:$K$35,9,FALSE))</f>
        <v/>
      </c>
      <c r="AK146" s="262" t="str">
        <f>IF(AK145="","",VLOOKUP(AK145,'シフト記号表（勤務時間帯）'!$C$6:$K$35,9,FALSE))</f>
        <v/>
      </c>
      <c r="AL146" s="262" t="str">
        <f>IF(AL145="","",VLOOKUP(AL145,'シフト記号表（勤務時間帯）'!$C$6:$K$35,9,FALSE))</f>
        <v/>
      </c>
      <c r="AM146" s="263" t="str">
        <f>IF(AM145="","",VLOOKUP(AM145,'シフト記号表（勤務時間帯）'!$C$6:$K$35,9,FALSE))</f>
        <v/>
      </c>
      <c r="AN146" s="261" t="str">
        <f>IF(AN145="","",VLOOKUP(AN145,'シフト記号表（勤務時間帯）'!$C$6:$K$35,9,FALSE))</f>
        <v/>
      </c>
      <c r="AO146" s="262" t="str">
        <f>IF(AO145="","",VLOOKUP(AO145,'シフト記号表（勤務時間帯）'!$C$6:$K$35,9,FALSE))</f>
        <v/>
      </c>
      <c r="AP146" s="262" t="str">
        <f>IF(AP145="","",VLOOKUP(AP145,'シフト記号表（勤務時間帯）'!$C$6:$K$35,9,FALSE))</f>
        <v/>
      </c>
      <c r="AQ146" s="262" t="str">
        <f>IF(AQ145="","",VLOOKUP(AQ145,'シフト記号表（勤務時間帯）'!$C$6:$K$35,9,FALSE))</f>
        <v/>
      </c>
      <c r="AR146" s="262" t="str">
        <f>IF(AR145="","",VLOOKUP(AR145,'シフト記号表（勤務時間帯）'!$C$6:$K$35,9,FALSE))</f>
        <v/>
      </c>
      <c r="AS146" s="262" t="str">
        <f>IF(AS145="","",VLOOKUP(AS145,'シフト記号表（勤務時間帯）'!$C$6:$K$35,9,FALSE))</f>
        <v/>
      </c>
      <c r="AT146" s="263" t="str">
        <f>IF(AT145="","",VLOOKUP(AT145,'シフト記号表（勤務時間帯）'!$C$6:$K$35,9,FALSE))</f>
        <v/>
      </c>
      <c r="AU146" s="261" t="str">
        <f>IF(AU145="","",VLOOKUP(AU145,'シフト記号表（勤務時間帯）'!$C$6:$K$35,9,FALSE))</f>
        <v/>
      </c>
      <c r="AV146" s="262" t="str">
        <f>IF(AV145="","",VLOOKUP(AV145,'シフト記号表（勤務時間帯）'!$C$6:$K$35,9,FALSE))</f>
        <v/>
      </c>
      <c r="AW146" s="262" t="str">
        <f>IF(AW145="","",VLOOKUP(AW145,'シフト記号表（勤務時間帯）'!$C$6:$K$35,9,FALSE))</f>
        <v/>
      </c>
      <c r="AX146" s="549">
        <f>IF($BB$3="４週",SUM(S146:AT146),IF($BB$3="暦月",SUM(S146:AW146),""))</f>
        <v>0</v>
      </c>
      <c r="AY146" s="550"/>
      <c r="AZ146" s="551">
        <f>IF($BB$3="４週",AX146/4,IF($BB$3="暦月",'地密通所（100名）'!AX146/('地密通所（100名）'!$BB$8/7),""))</f>
        <v>0</v>
      </c>
      <c r="BA146" s="552"/>
      <c r="BB146" s="469"/>
      <c r="BC146" s="404"/>
      <c r="BD146" s="404"/>
      <c r="BE146" s="404"/>
      <c r="BF146" s="405"/>
    </row>
    <row r="147" spans="2:58" ht="20.25" customHeight="1" x14ac:dyDescent="0.4">
      <c r="B147" s="528"/>
      <c r="C147" s="422"/>
      <c r="D147" s="423"/>
      <c r="E147" s="424"/>
      <c r="F147" s="121">
        <f>C145</f>
        <v>0</v>
      </c>
      <c r="G147" s="446"/>
      <c r="H147" s="346"/>
      <c r="I147" s="347"/>
      <c r="J147" s="347"/>
      <c r="K147" s="348"/>
      <c r="L147" s="451"/>
      <c r="M147" s="452"/>
      <c r="N147" s="452"/>
      <c r="O147" s="453"/>
      <c r="P147" s="553" t="s">
        <v>50</v>
      </c>
      <c r="Q147" s="554"/>
      <c r="R147" s="555"/>
      <c r="S147" s="264" t="str">
        <f>IF(S145="","",VLOOKUP(S145,'シフト記号表（勤務時間帯）'!$C$6:$U$35,19,FALSE))</f>
        <v/>
      </c>
      <c r="T147" s="265" t="str">
        <f>IF(T145="","",VLOOKUP(T145,'シフト記号表（勤務時間帯）'!$C$6:$U$35,19,FALSE))</f>
        <v/>
      </c>
      <c r="U147" s="265" t="str">
        <f>IF(U145="","",VLOOKUP(U145,'シフト記号表（勤務時間帯）'!$C$6:$U$35,19,FALSE))</f>
        <v/>
      </c>
      <c r="V147" s="265" t="str">
        <f>IF(V145="","",VLOOKUP(V145,'シフト記号表（勤務時間帯）'!$C$6:$U$35,19,FALSE))</f>
        <v/>
      </c>
      <c r="W147" s="265" t="str">
        <f>IF(W145="","",VLOOKUP(W145,'シフト記号表（勤務時間帯）'!$C$6:$U$35,19,FALSE))</f>
        <v/>
      </c>
      <c r="X147" s="265" t="str">
        <f>IF(X145="","",VLOOKUP(X145,'シフト記号表（勤務時間帯）'!$C$6:$U$35,19,FALSE))</f>
        <v/>
      </c>
      <c r="Y147" s="266" t="str">
        <f>IF(Y145="","",VLOOKUP(Y145,'シフト記号表（勤務時間帯）'!$C$6:$U$35,19,FALSE))</f>
        <v/>
      </c>
      <c r="Z147" s="264" t="str">
        <f>IF(Z145="","",VLOOKUP(Z145,'シフト記号表（勤務時間帯）'!$C$6:$U$35,19,FALSE))</f>
        <v/>
      </c>
      <c r="AA147" s="265" t="str">
        <f>IF(AA145="","",VLOOKUP(AA145,'シフト記号表（勤務時間帯）'!$C$6:$U$35,19,FALSE))</f>
        <v/>
      </c>
      <c r="AB147" s="265" t="str">
        <f>IF(AB145="","",VLOOKUP(AB145,'シフト記号表（勤務時間帯）'!$C$6:$U$35,19,FALSE))</f>
        <v/>
      </c>
      <c r="AC147" s="265" t="str">
        <f>IF(AC145="","",VLOOKUP(AC145,'シフト記号表（勤務時間帯）'!$C$6:$U$35,19,FALSE))</f>
        <v/>
      </c>
      <c r="AD147" s="265" t="str">
        <f>IF(AD145="","",VLOOKUP(AD145,'シフト記号表（勤務時間帯）'!$C$6:$U$35,19,FALSE))</f>
        <v/>
      </c>
      <c r="AE147" s="265" t="str">
        <f>IF(AE145="","",VLOOKUP(AE145,'シフト記号表（勤務時間帯）'!$C$6:$U$35,19,FALSE))</f>
        <v/>
      </c>
      <c r="AF147" s="266" t="str">
        <f>IF(AF145="","",VLOOKUP(AF145,'シフト記号表（勤務時間帯）'!$C$6:$U$35,19,FALSE))</f>
        <v/>
      </c>
      <c r="AG147" s="264" t="str">
        <f>IF(AG145="","",VLOOKUP(AG145,'シフト記号表（勤務時間帯）'!$C$6:$U$35,19,FALSE))</f>
        <v/>
      </c>
      <c r="AH147" s="265" t="str">
        <f>IF(AH145="","",VLOOKUP(AH145,'シフト記号表（勤務時間帯）'!$C$6:$U$35,19,FALSE))</f>
        <v/>
      </c>
      <c r="AI147" s="265" t="str">
        <f>IF(AI145="","",VLOOKUP(AI145,'シフト記号表（勤務時間帯）'!$C$6:$U$35,19,FALSE))</f>
        <v/>
      </c>
      <c r="AJ147" s="265" t="str">
        <f>IF(AJ145="","",VLOOKUP(AJ145,'シフト記号表（勤務時間帯）'!$C$6:$U$35,19,FALSE))</f>
        <v/>
      </c>
      <c r="AK147" s="265" t="str">
        <f>IF(AK145="","",VLOOKUP(AK145,'シフト記号表（勤務時間帯）'!$C$6:$U$35,19,FALSE))</f>
        <v/>
      </c>
      <c r="AL147" s="265" t="str">
        <f>IF(AL145="","",VLOOKUP(AL145,'シフト記号表（勤務時間帯）'!$C$6:$U$35,19,FALSE))</f>
        <v/>
      </c>
      <c r="AM147" s="266" t="str">
        <f>IF(AM145="","",VLOOKUP(AM145,'シフト記号表（勤務時間帯）'!$C$6:$U$35,19,FALSE))</f>
        <v/>
      </c>
      <c r="AN147" s="264" t="str">
        <f>IF(AN145="","",VLOOKUP(AN145,'シフト記号表（勤務時間帯）'!$C$6:$U$35,19,FALSE))</f>
        <v/>
      </c>
      <c r="AO147" s="265" t="str">
        <f>IF(AO145="","",VLOOKUP(AO145,'シフト記号表（勤務時間帯）'!$C$6:$U$35,19,FALSE))</f>
        <v/>
      </c>
      <c r="AP147" s="265" t="str">
        <f>IF(AP145="","",VLOOKUP(AP145,'シフト記号表（勤務時間帯）'!$C$6:$U$35,19,FALSE))</f>
        <v/>
      </c>
      <c r="AQ147" s="265" t="str">
        <f>IF(AQ145="","",VLOOKUP(AQ145,'シフト記号表（勤務時間帯）'!$C$6:$U$35,19,FALSE))</f>
        <v/>
      </c>
      <c r="AR147" s="265" t="str">
        <f>IF(AR145="","",VLOOKUP(AR145,'シフト記号表（勤務時間帯）'!$C$6:$U$35,19,FALSE))</f>
        <v/>
      </c>
      <c r="AS147" s="265" t="str">
        <f>IF(AS145="","",VLOOKUP(AS145,'シフト記号表（勤務時間帯）'!$C$6:$U$35,19,FALSE))</f>
        <v/>
      </c>
      <c r="AT147" s="266" t="str">
        <f>IF(AT145="","",VLOOKUP(AT145,'シフト記号表（勤務時間帯）'!$C$6:$U$35,19,FALSE))</f>
        <v/>
      </c>
      <c r="AU147" s="264" t="str">
        <f>IF(AU145="","",VLOOKUP(AU145,'シフト記号表（勤務時間帯）'!$C$6:$U$35,19,FALSE))</f>
        <v/>
      </c>
      <c r="AV147" s="265" t="str">
        <f>IF(AV145="","",VLOOKUP(AV145,'シフト記号表（勤務時間帯）'!$C$6:$U$35,19,FALSE))</f>
        <v/>
      </c>
      <c r="AW147" s="265" t="str">
        <f>IF(AW145="","",VLOOKUP(AW145,'シフト記号表（勤務時間帯）'!$C$6:$U$35,19,FALSE))</f>
        <v/>
      </c>
      <c r="AX147" s="530">
        <f>IF($BB$3="４週",SUM(S147:AT147),IF($BB$3="暦月",SUM(S147:AW147),""))</f>
        <v>0</v>
      </c>
      <c r="AY147" s="531"/>
      <c r="AZ147" s="542">
        <f>IF($BB$3="４週",AX147/4,IF($BB$3="暦月",'地密通所（100名）'!AX147/('地密通所（100名）'!$BB$8/7),""))</f>
        <v>0</v>
      </c>
      <c r="BA147" s="543"/>
      <c r="BB147" s="470"/>
      <c r="BC147" s="452"/>
      <c r="BD147" s="452"/>
      <c r="BE147" s="452"/>
      <c r="BF147" s="453"/>
    </row>
    <row r="148" spans="2:58" ht="20.25" customHeight="1" x14ac:dyDescent="0.4">
      <c r="B148" s="528">
        <f>B145+1</f>
        <v>43</v>
      </c>
      <c r="C148" s="416"/>
      <c r="D148" s="417"/>
      <c r="E148" s="418"/>
      <c r="F148" s="118"/>
      <c r="G148" s="445"/>
      <c r="H148" s="447"/>
      <c r="I148" s="347"/>
      <c r="J148" s="347"/>
      <c r="K148" s="348"/>
      <c r="L148" s="448"/>
      <c r="M148" s="449"/>
      <c r="N148" s="449"/>
      <c r="O148" s="450"/>
      <c r="P148" s="536" t="s">
        <v>49</v>
      </c>
      <c r="Q148" s="537"/>
      <c r="R148" s="538"/>
      <c r="S148" s="274"/>
      <c r="T148" s="273"/>
      <c r="U148" s="273"/>
      <c r="V148" s="273"/>
      <c r="W148" s="273"/>
      <c r="X148" s="273"/>
      <c r="Y148" s="275"/>
      <c r="Z148" s="274"/>
      <c r="AA148" s="273"/>
      <c r="AB148" s="273"/>
      <c r="AC148" s="273"/>
      <c r="AD148" s="273"/>
      <c r="AE148" s="273"/>
      <c r="AF148" s="275"/>
      <c r="AG148" s="274"/>
      <c r="AH148" s="273"/>
      <c r="AI148" s="273"/>
      <c r="AJ148" s="273"/>
      <c r="AK148" s="273"/>
      <c r="AL148" s="273"/>
      <c r="AM148" s="275"/>
      <c r="AN148" s="274"/>
      <c r="AO148" s="273"/>
      <c r="AP148" s="273"/>
      <c r="AQ148" s="273"/>
      <c r="AR148" s="273"/>
      <c r="AS148" s="273"/>
      <c r="AT148" s="275"/>
      <c r="AU148" s="274"/>
      <c r="AV148" s="273"/>
      <c r="AW148" s="273"/>
      <c r="AX148" s="638"/>
      <c r="AY148" s="639"/>
      <c r="AZ148" s="640"/>
      <c r="BA148" s="641"/>
      <c r="BB148" s="468"/>
      <c r="BC148" s="449"/>
      <c r="BD148" s="449"/>
      <c r="BE148" s="449"/>
      <c r="BF148" s="450"/>
    </row>
    <row r="149" spans="2:58" ht="20.25" customHeight="1" x14ac:dyDescent="0.4">
      <c r="B149" s="528"/>
      <c r="C149" s="419"/>
      <c r="D149" s="420"/>
      <c r="E149" s="421"/>
      <c r="F149" s="92"/>
      <c r="G149" s="342"/>
      <c r="H149" s="346"/>
      <c r="I149" s="347"/>
      <c r="J149" s="347"/>
      <c r="K149" s="348"/>
      <c r="L149" s="403"/>
      <c r="M149" s="404"/>
      <c r="N149" s="404"/>
      <c r="O149" s="405"/>
      <c r="P149" s="546" t="s">
        <v>15</v>
      </c>
      <c r="Q149" s="547"/>
      <c r="R149" s="548"/>
      <c r="S149" s="261" t="str">
        <f>IF(S148="","",VLOOKUP(S148,'シフト記号表（勤務時間帯）'!$C$6:$K$35,9,FALSE))</f>
        <v/>
      </c>
      <c r="T149" s="262" t="str">
        <f>IF(T148="","",VLOOKUP(T148,'シフト記号表（勤務時間帯）'!$C$6:$K$35,9,FALSE))</f>
        <v/>
      </c>
      <c r="U149" s="262" t="str">
        <f>IF(U148="","",VLOOKUP(U148,'シフト記号表（勤務時間帯）'!$C$6:$K$35,9,FALSE))</f>
        <v/>
      </c>
      <c r="V149" s="262" t="str">
        <f>IF(V148="","",VLOOKUP(V148,'シフト記号表（勤務時間帯）'!$C$6:$K$35,9,FALSE))</f>
        <v/>
      </c>
      <c r="W149" s="262" t="str">
        <f>IF(W148="","",VLOOKUP(W148,'シフト記号表（勤務時間帯）'!$C$6:$K$35,9,FALSE))</f>
        <v/>
      </c>
      <c r="X149" s="262" t="str">
        <f>IF(X148="","",VLOOKUP(X148,'シフト記号表（勤務時間帯）'!$C$6:$K$35,9,FALSE))</f>
        <v/>
      </c>
      <c r="Y149" s="263" t="str">
        <f>IF(Y148="","",VLOOKUP(Y148,'シフト記号表（勤務時間帯）'!$C$6:$K$35,9,FALSE))</f>
        <v/>
      </c>
      <c r="Z149" s="261" t="str">
        <f>IF(Z148="","",VLOOKUP(Z148,'シフト記号表（勤務時間帯）'!$C$6:$K$35,9,FALSE))</f>
        <v/>
      </c>
      <c r="AA149" s="262" t="str">
        <f>IF(AA148="","",VLOOKUP(AA148,'シフト記号表（勤務時間帯）'!$C$6:$K$35,9,FALSE))</f>
        <v/>
      </c>
      <c r="AB149" s="262" t="str">
        <f>IF(AB148="","",VLOOKUP(AB148,'シフト記号表（勤務時間帯）'!$C$6:$K$35,9,FALSE))</f>
        <v/>
      </c>
      <c r="AC149" s="262" t="str">
        <f>IF(AC148="","",VLOOKUP(AC148,'シフト記号表（勤務時間帯）'!$C$6:$K$35,9,FALSE))</f>
        <v/>
      </c>
      <c r="AD149" s="262" t="str">
        <f>IF(AD148="","",VLOOKUP(AD148,'シフト記号表（勤務時間帯）'!$C$6:$K$35,9,FALSE))</f>
        <v/>
      </c>
      <c r="AE149" s="262" t="str">
        <f>IF(AE148="","",VLOOKUP(AE148,'シフト記号表（勤務時間帯）'!$C$6:$K$35,9,FALSE))</f>
        <v/>
      </c>
      <c r="AF149" s="263" t="str">
        <f>IF(AF148="","",VLOOKUP(AF148,'シフト記号表（勤務時間帯）'!$C$6:$K$35,9,FALSE))</f>
        <v/>
      </c>
      <c r="AG149" s="261" t="str">
        <f>IF(AG148="","",VLOOKUP(AG148,'シフト記号表（勤務時間帯）'!$C$6:$K$35,9,FALSE))</f>
        <v/>
      </c>
      <c r="AH149" s="262" t="str">
        <f>IF(AH148="","",VLOOKUP(AH148,'シフト記号表（勤務時間帯）'!$C$6:$K$35,9,FALSE))</f>
        <v/>
      </c>
      <c r="AI149" s="262" t="str">
        <f>IF(AI148="","",VLOOKUP(AI148,'シフト記号表（勤務時間帯）'!$C$6:$K$35,9,FALSE))</f>
        <v/>
      </c>
      <c r="AJ149" s="262" t="str">
        <f>IF(AJ148="","",VLOOKUP(AJ148,'シフト記号表（勤務時間帯）'!$C$6:$K$35,9,FALSE))</f>
        <v/>
      </c>
      <c r="AK149" s="262" t="str">
        <f>IF(AK148="","",VLOOKUP(AK148,'シフト記号表（勤務時間帯）'!$C$6:$K$35,9,FALSE))</f>
        <v/>
      </c>
      <c r="AL149" s="262" t="str">
        <f>IF(AL148="","",VLOOKUP(AL148,'シフト記号表（勤務時間帯）'!$C$6:$K$35,9,FALSE))</f>
        <v/>
      </c>
      <c r="AM149" s="263" t="str">
        <f>IF(AM148="","",VLOOKUP(AM148,'シフト記号表（勤務時間帯）'!$C$6:$K$35,9,FALSE))</f>
        <v/>
      </c>
      <c r="AN149" s="261" t="str">
        <f>IF(AN148="","",VLOOKUP(AN148,'シフト記号表（勤務時間帯）'!$C$6:$K$35,9,FALSE))</f>
        <v/>
      </c>
      <c r="AO149" s="262" t="str">
        <f>IF(AO148="","",VLOOKUP(AO148,'シフト記号表（勤務時間帯）'!$C$6:$K$35,9,FALSE))</f>
        <v/>
      </c>
      <c r="AP149" s="262" t="str">
        <f>IF(AP148="","",VLOOKUP(AP148,'シフト記号表（勤務時間帯）'!$C$6:$K$35,9,FALSE))</f>
        <v/>
      </c>
      <c r="AQ149" s="262" t="str">
        <f>IF(AQ148="","",VLOOKUP(AQ148,'シフト記号表（勤務時間帯）'!$C$6:$K$35,9,FALSE))</f>
        <v/>
      </c>
      <c r="AR149" s="262" t="str">
        <f>IF(AR148="","",VLOOKUP(AR148,'シフト記号表（勤務時間帯）'!$C$6:$K$35,9,FALSE))</f>
        <v/>
      </c>
      <c r="AS149" s="262" t="str">
        <f>IF(AS148="","",VLOOKUP(AS148,'シフト記号表（勤務時間帯）'!$C$6:$K$35,9,FALSE))</f>
        <v/>
      </c>
      <c r="AT149" s="263" t="str">
        <f>IF(AT148="","",VLOOKUP(AT148,'シフト記号表（勤務時間帯）'!$C$6:$K$35,9,FALSE))</f>
        <v/>
      </c>
      <c r="AU149" s="261" t="str">
        <f>IF(AU148="","",VLOOKUP(AU148,'シフト記号表（勤務時間帯）'!$C$6:$K$35,9,FALSE))</f>
        <v/>
      </c>
      <c r="AV149" s="262" t="str">
        <f>IF(AV148="","",VLOOKUP(AV148,'シフト記号表（勤務時間帯）'!$C$6:$K$35,9,FALSE))</f>
        <v/>
      </c>
      <c r="AW149" s="262" t="str">
        <f>IF(AW148="","",VLOOKUP(AW148,'シフト記号表（勤務時間帯）'!$C$6:$K$35,9,FALSE))</f>
        <v/>
      </c>
      <c r="AX149" s="549">
        <f>IF($BB$3="４週",SUM(S149:AT149),IF($BB$3="暦月",SUM(S149:AW149),""))</f>
        <v>0</v>
      </c>
      <c r="AY149" s="550"/>
      <c r="AZ149" s="551">
        <f>IF($BB$3="４週",AX149/4,IF($BB$3="暦月",'地密通所（100名）'!AX149/('地密通所（100名）'!$BB$8/7),""))</f>
        <v>0</v>
      </c>
      <c r="BA149" s="552"/>
      <c r="BB149" s="469"/>
      <c r="BC149" s="404"/>
      <c r="BD149" s="404"/>
      <c r="BE149" s="404"/>
      <c r="BF149" s="405"/>
    </row>
    <row r="150" spans="2:58" ht="20.25" customHeight="1" x14ac:dyDescent="0.4">
      <c r="B150" s="528"/>
      <c r="C150" s="422"/>
      <c r="D150" s="423"/>
      <c r="E150" s="424"/>
      <c r="F150" s="121">
        <f>C148</f>
        <v>0</v>
      </c>
      <c r="G150" s="446"/>
      <c r="H150" s="346"/>
      <c r="I150" s="347"/>
      <c r="J150" s="347"/>
      <c r="K150" s="348"/>
      <c r="L150" s="451"/>
      <c r="M150" s="452"/>
      <c r="N150" s="452"/>
      <c r="O150" s="453"/>
      <c r="P150" s="553" t="s">
        <v>50</v>
      </c>
      <c r="Q150" s="554"/>
      <c r="R150" s="555"/>
      <c r="S150" s="264" t="str">
        <f>IF(S148="","",VLOOKUP(S148,'シフト記号表（勤務時間帯）'!$C$6:$U$35,19,FALSE))</f>
        <v/>
      </c>
      <c r="T150" s="265" t="str">
        <f>IF(T148="","",VLOOKUP(T148,'シフト記号表（勤務時間帯）'!$C$6:$U$35,19,FALSE))</f>
        <v/>
      </c>
      <c r="U150" s="265" t="str">
        <f>IF(U148="","",VLOOKUP(U148,'シフト記号表（勤務時間帯）'!$C$6:$U$35,19,FALSE))</f>
        <v/>
      </c>
      <c r="V150" s="265" t="str">
        <f>IF(V148="","",VLOOKUP(V148,'シフト記号表（勤務時間帯）'!$C$6:$U$35,19,FALSE))</f>
        <v/>
      </c>
      <c r="W150" s="265" t="str">
        <f>IF(W148="","",VLOOKUP(W148,'シフト記号表（勤務時間帯）'!$C$6:$U$35,19,FALSE))</f>
        <v/>
      </c>
      <c r="X150" s="265" t="str">
        <f>IF(X148="","",VLOOKUP(X148,'シフト記号表（勤務時間帯）'!$C$6:$U$35,19,FALSE))</f>
        <v/>
      </c>
      <c r="Y150" s="266" t="str">
        <f>IF(Y148="","",VLOOKUP(Y148,'シフト記号表（勤務時間帯）'!$C$6:$U$35,19,FALSE))</f>
        <v/>
      </c>
      <c r="Z150" s="264" t="str">
        <f>IF(Z148="","",VLOOKUP(Z148,'シフト記号表（勤務時間帯）'!$C$6:$U$35,19,FALSE))</f>
        <v/>
      </c>
      <c r="AA150" s="265" t="str">
        <f>IF(AA148="","",VLOOKUP(AA148,'シフト記号表（勤務時間帯）'!$C$6:$U$35,19,FALSE))</f>
        <v/>
      </c>
      <c r="AB150" s="265" t="str">
        <f>IF(AB148="","",VLOOKUP(AB148,'シフト記号表（勤務時間帯）'!$C$6:$U$35,19,FALSE))</f>
        <v/>
      </c>
      <c r="AC150" s="265" t="str">
        <f>IF(AC148="","",VLOOKUP(AC148,'シフト記号表（勤務時間帯）'!$C$6:$U$35,19,FALSE))</f>
        <v/>
      </c>
      <c r="AD150" s="265" t="str">
        <f>IF(AD148="","",VLOOKUP(AD148,'シフト記号表（勤務時間帯）'!$C$6:$U$35,19,FALSE))</f>
        <v/>
      </c>
      <c r="AE150" s="265" t="str">
        <f>IF(AE148="","",VLOOKUP(AE148,'シフト記号表（勤務時間帯）'!$C$6:$U$35,19,FALSE))</f>
        <v/>
      </c>
      <c r="AF150" s="266" t="str">
        <f>IF(AF148="","",VLOOKUP(AF148,'シフト記号表（勤務時間帯）'!$C$6:$U$35,19,FALSE))</f>
        <v/>
      </c>
      <c r="AG150" s="264" t="str">
        <f>IF(AG148="","",VLOOKUP(AG148,'シフト記号表（勤務時間帯）'!$C$6:$U$35,19,FALSE))</f>
        <v/>
      </c>
      <c r="AH150" s="265" t="str">
        <f>IF(AH148="","",VLOOKUP(AH148,'シフト記号表（勤務時間帯）'!$C$6:$U$35,19,FALSE))</f>
        <v/>
      </c>
      <c r="AI150" s="265" t="str">
        <f>IF(AI148="","",VLOOKUP(AI148,'シフト記号表（勤務時間帯）'!$C$6:$U$35,19,FALSE))</f>
        <v/>
      </c>
      <c r="AJ150" s="265" t="str">
        <f>IF(AJ148="","",VLOOKUP(AJ148,'シフト記号表（勤務時間帯）'!$C$6:$U$35,19,FALSE))</f>
        <v/>
      </c>
      <c r="AK150" s="265" t="str">
        <f>IF(AK148="","",VLOOKUP(AK148,'シフト記号表（勤務時間帯）'!$C$6:$U$35,19,FALSE))</f>
        <v/>
      </c>
      <c r="AL150" s="265" t="str">
        <f>IF(AL148="","",VLOOKUP(AL148,'シフト記号表（勤務時間帯）'!$C$6:$U$35,19,FALSE))</f>
        <v/>
      </c>
      <c r="AM150" s="266" t="str">
        <f>IF(AM148="","",VLOOKUP(AM148,'シフト記号表（勤務時間帯）'!$C$6:$U$35,19,FALSE))</f>
        <v/>
      </c>
      <c r="AN150" s="264" t="str">
        <f>IF(AN148="","",VLOOKUP(AN148,'シフト記号表（勤務時間帯）'!$C$6:$U$35,19,FALSE))</f>
        <v/>
      </c>
      <c r="AO150" s="265" t="str">
        <f>IF(AO148="","",VLOOKUP(AO148,'シフト記号表（勤務時間帯）'!$C$6:$U$35,19,FALSE))</f>
        <v/>
      </c>
      <c r="AP150" s="265" t="str">
        <f>IF(AP148="","",VLOOKUP(AP148,'シフト記号表（勤務時間帯）'!$C$6:$U$35,19,FALSE))</f>
        <v/>
      </c>
      <c r="AQ150" s="265" t="str">
        <f>IF(AQ148="","",VLOOKUP(AQ148,'シフト記号表（勤務時間帯）'!$C$6:$U$35,19,FALSE))</f>
        <v/>
      </c>
      <c r="AR150" s="265" t="str">
        <f>IF(AR148="","",VLOOKUP(AR148,'シフト記号表（勤務時間帯）'!$C$6:$U$35,19,FALSE))</f>
        <v/>
      </c>
      <c r="AS150" s="265" t="str">
        <f>IF(AS148="","",VLOOKUP(AS148,'シフト記号表（勤務時間帯）'!$C$6:$U$35,19,FALSE))</f>
        <v/>
      </c>
      <c r="AT150" s="266" t="str">
        <f>IF(AT148="","",VLOOKUP(AT148,'シフト記号表（勤務時間帯）'!$C$6:$U$35,19,FALSE))</f>
        <v/>
      </c>
      <c r="AU150" s="264" t="str">
        <f>IF(AU148="","",VLOOKUP(AU148,'シフト記号表（勤務時間帯）'!$C$6:$U$35,19,FALSE))</f>
        <v/>
      </c>
      <c r="AV150" s="265" t="str">
        <f>IF(AV148="","",VLOOKUP(AV148,'シフト記号表（勤務時間帯）'!$C$6:$U$35,19,FALSE))</f>
        <v/>
      </c>
      <c r="AW150" s="265" t="str">
        <f>IF(AW148="","",VLOOKUP(AW148,'シフト記号表（勤務時間帯）'!$C$6:$U$35,19,FALSE))</f>
        <v/>
      </c>
      <c r="AX150" s="530">
        <f>IF($BB$3="４週",SUM(S150:AT150),IF($BB$3="暦月",SUM(S150:AW150),""))</f>
        <v>0</v>
      </c>
      <c r="AY150" s="531"/>
      <c r="AZ150" s="542">
        <f>IF($BB$3="４週",AX150/4,IF($BB$3="暦月",'地密通所（100名）'!AX150/('地密通所（100名）'!$BB$8/7),""))</f>
        <v>0</v>
      </c>
      <c r="BA150" s="543"/>
      <c r="BB150" s="470"/>
      <c r="BC150" s="452"/>
      <c r="BD150" s="452"/>
      <c r="BE150" s="452"/>
      <c r="BF150" s="453"/>
    </row>
    <row r="151" spans="2:58" ht="20.25" customHeight="1" x14ac:dyDescent="0.4">
      <c r="B151" s="528">
        <f>B148+1</f>
        <v>44</v>
      </c>
      <c r="C151" s="416"/>
      <c r="D151" s="417"/>
      <c r="E151" s="418"/>
      <c r="F151" s="118"/>
      <c r="G151" s="445"/>
      <c r="H151" s="447"/>
      <c r="I151" s="347"/>
      <c r="J151" s="347"/>
      <c r="K151" s="348"/>
      <c r="L151" s="448"/>
      <c r="M151" s="449"/>
      <c r="N151" s="449"/>
      <c r="O151" s="450"/>
      <c r="P151" s="536" t="s">
        <v>49</v>
      </c>
      <c r="Q151" s="537"/>
      <c r="R151" s="538"/>
      <c r="S151" s="274"/>
      <c r="T151" s="273"/>
      <c r="U151" s="273"/>
      <c r="V151" s="273"/>
      <c r="W151" s="273"/>
      <c r="X151" s="273"/>
      <c r="Y151" s="275"/>
      <c r="Z151" s="274"/>
      <c r="AA151" s="273"/>
      <c r="AB151" s="273"/>
      <c r="AC151" s="273"/>
      <c r="AD151" s="273"/>
      <c r="AE151" s="273"/>
      <c r="AF151" s="275"/>
      <c r="AG151" s="274"/>
      <c r="AH151" s="273"/>
      <c r="AI151" s="273"/>
      <c r="AJ151" s="273"/>
      <c r="AK151" s="273"/>
      <c r="AL151" s="273"/>
      <c r="AM151" s="275"/>
      <c r="AN151" s="274"/>
      <c r="AO151" s="273"/>
      <c r="AP151" s="273"/>
      <c r="AQ151" s="273"/>
      <c r="AR151" s="273"/>
      <c r="AS151" s="273"/>
      <c r="AT151" s="275"/>
      <c r="AU151" s="274"/>
      <c r="AV151" s="273"/>
      <c r="AW151" s="273"/>
      <c r="AX151" s="638"/>
      <c r="AY151" s="639"/>
      <c r="AZ151" s="640"/>
      <c r="BA151" s="641"/>
      <c r="BB151" s="468"/>
      <c r="BC151" s="449"/>
      <c r="BD151" s="449"/>
      <c r="BE151" s="449"/>
      <c r="BF151" s="450"/>
    </row>
    <row r="152" spans="2:58" ht="20.25" customHeight="1" x14ac:dyDescent="0.4">
      <c r="B152" s="528"/>
      <c r="C152" s="419"/>
      <c r="D152" s="420"/>
      <c r="E152" s="421"/>
      <c r="F152" s="92"/>
      <c r="G152" s="342"/>
      <c r="H152" s="346"/>
      <c r="I152" s="347"/>
      <c r="J152" s="347"/>
      <c r="K152" s="348"/>
      <c r="L152" s="403"/>
      <c r="M152" s="404"/>
      <c r="N152" s="404"/>
      <c r="O152" s="405"/>
      <c r="P152" s="546" t="s">
        <v>15</v>
      </c>
      <c r="Q152" s="547"/>
      <c r="R152" s="548"/>
      <c r="S152" s="261" t="str">
        <f>IF(S151="","",VLOOKUP(S151,'シフト記号表（勤務時間帯）'!$C$6:$K$35,9,FALSE))</f>
        <v/>
      </c>
      <c r="T152" s="262" t="str">
        <f>IF(T151="","",VLOOKUP(T151,'シフト記号表（勤務時間帯）'!$C$6:$K$35,9,FALSE))</f>
        <v/>
      </c>
      <c r="U152" s="262" t="str">
        <f>IF(U151="","",VLOOKUP(U151,'シフト記号表（勤務時間帯）'!$C$6:$K$35,9,FALSE))</f>
        <v/>
      </c>
      <c r="V152" s="262" t="str">
        <f>IF(V151="","",VLOOKUP(V151,'シフト記号表（勤務時間帯）'!$C$6:$K$35,9,FALSE))</f>
        <v/>
      </c>
      <c r="W152" s="262" t="str">
        <f>IF(W151="","",VLOOKUP(W151,'シフト記号表（勤務時間帯）'!$C$6:$K$35,9,FALSE))</f>
        <v/>
      </c>
      <c r="X152" s="262" t="str">
        <f>IF(X151="","",VLOOKUP(X151,'シフト記号表（勤務時間帯）'!$C$6:$K$35,9,FALSE))</f>
        <v/>
      </c>
      <c r="Y152" s="263" t="str">
        <f>IF(Y151="","",VLOOKUP(Y151,'シフト記号表（勤務時間帯）'!$C$6:$K$35,9,FALSE))</f>
        <v/>
      </c>
      <c r="Z152" s="261" t="str">
        <f>IF(Z151="","",VLOOKUP(Z151,'シフト記号表（勤務時間帯）'!$C$6:$K$35,9,FALSE))</f>
        <v/>
      </c>
      <c r="AA152" s="262" t="str">
        <f>IF(AA151="","",VLOOKUP(AA151,'シフト記号表（勤務時間帯）'!$C$6:$K$35,9,FALSE))</f>
        <v/>
      </c>
      <c r="AB152" s="262" t="str">
        <f>IF(AB151="","",VLOOKUP(AB151,'シフト記号表（勤務時間帯）'!$C$6:$K$35,9,FALSE))</f>
        <v/>
      </c>
      <c r="AC152" s="262" t="str">
        <f>IF(AC151="","",VLOOKUP(AC151,'シフト記号表（勤務時間帯）'!$C$6:$K$35,9,FALSE))</f>
        <v/>
      </c>
      <c r="AD152" s="262" t="str">
        <f>IF(AD151="","",VLOOKUP(AD151,'シフト記号表（勤務時間帯）'!$C$6:$K$35,9,FALSE))</f>
        <v/>
      </c>
      <c r="AE152" s="262" t="str">
        <f>IF(AE151="","",VLOOKUP(AE151,'シフト記号表（勤務時間帯）'!$C$6:$K$35,9,FALSE))</f>
        <v/>
      </c>
      <c r="AF152" s="263" t="str">
        <f>IF(AF151="","",VLOOKUP(AF151,'シフト記号表（勤務時間帯）'!$C$6:$K$35,9,FALSE))</f>
        <v/>
      </c>
      <c r="AG152" s="261" t="str">
        <f>IF(AG151="","",VLOOKUP(AG151,'シフト記号表（勤務時間帯）'!$C$6:$K$35,9,FALSE))</f>
        <v/>
      </c>
      <c r="AH152" s="262" t="str">
        <f>IF(AH151="","",VLOOKUP(AH151,'シフト記号表（勤務時間帯）'!$C$6:$K$35,9,FALSE))</f>
        <v/>
      </c>
      <c r="AI152" s="262" t="str">
        <f>IF(AI151="","",VLOOKUP(AI151,'シフト記号表（勤務時間帯）'!$C$6:$K$35,9,FALSE))</f>
        <v/>
      </c>
      <c r="AJ152" s="262" t="str">
        <f>IF(AJ151="","",VLOOKUP(AJ151,'シフト記号表（勤務時間帯）'!$C$6:$K$35,9,FALSE))</f>
        <v/>
      </c>
      <c r="AK152" s="262" t="str">
        <f>IF(AK151="","",VLOOKUP(AK151,'シフト記号表（勤務時間帯）'!$C$6:$K$35,9,FALSE))</f>
        <v/>
      </c>
      <c r="AL152" s="262" t="str">
        <f>IF(AL151="","",VLOOKUP(AL151,'シフト記号表（勤務時間帯）'!$C$6:$K$35,9,FALSE))</f>
        <v/>
      </c>
      <c r="AM152" s="263" t="str">
        <f>IF(AM151="","",VLOOKUP(AM151,'シフト記号表（勤務時間帯）'!$C$6:$K$35,9,FALSE))</f>
        <v/>
      </c>
      <c r="AN152" s="261" t="str">
        <f>IF(AN151="","",VLOOKUP(AN151,'シフト記号表（勤務時間帯）'!$C$6:$K$35,9,FALSE))</f>
        <v/>
      </c>
      <c r="AO152" s="262" t="str">
        <f>IF(AO151="","",VLOOKUP(AO151,'シフト記号表（勤務時間帯）'!$C$6:$K$35,9,FALSE))</f>
        <v/>
      </c>
      <c r="AP152" s="262" t="str">
        <f>IF(AP151="","",VLOOKUP(AP151,'シフト記号表（勤務時間帯）'!$C$6:$K$35,9,FALSE))</f>
        <v/>
      </c>
      <c r="AQ152" s="262" t="str">
        <f>IF(AQ151="","",VLOOKUP(AQ151,'シフト記号表（勤務時間帯）'!$C$6:$K$35,9,FALSE))</f>
        <v/>
      </c>
      <c r="AR152" s="262" t="str">
        <f>IF(AR151="","",VLOOKUP(AR151,'シフト記号表（勤務時間帯）'!$C$6:$K$35,9,FALSE))</f>
        <v/>
      </c>
      <c r="AS152" s="262" t="str">
        <f>IF(AS151="","",VLOOKUP(AS151,'シフト記号表（勤務時間帯）'!$C$6:$K$35,9,FALSE))</f>
        <v/>
      </c>
      <c r="AT152" s="263" t="str">
        <f>IF(AT151="","",VLOOKUP(AT151,'シフト記号表（勤務時間帯）'!$C$6:$K$35,9,FALSE))</f>
        <v/>
      </c>
      <c r="AU152" s="261" t="str">
        <f>IF(AU151="","",VLOOKUP(AU151,'シフト記号表（勤務時間帯）'!$C$6:$K$35,9,FALSE))</f>
        <v/>
      </c>
      <c r="AV152" s="262" t="str">
        <f>IF(AV151="","",VLOOKUP(AV151,'シフト記号表（勤務時間帯）'!$C$6:$K$35,9,FALSE))</f>
        <v/>
      </c>
      <c r="AW152" s="262" t="str">
        <f>IF(AW151="","",VLOOKUP(AW151,'シフト記号表（勤務時間帯）'!$C$6:$K$35,9,FALSE))</f>
        <v/>
      </c>
      <c r="AX152" s="549">
        <f>IF($BB$3="４週",SUM(S152:AT152),IF($BB$3="暦月",SUM(S152:AW152),""))</f>
        <v>0</v>
      </c>
      <c r="AY152" s="550"/>
      <c r="AZ152" s="551">
        <f>IF($BB$3="４週",AX152/4,IF($BB$3="暦月",'地密通所（100名）'!AX152/('地密通所（100名）'!$BB$8/7),""))</f>
        <v>0</v>
      </c>
      <c r="BA152" s="552"/>
      <c r="BB152" s="469"/>
      <c r="BC152" s="404"/>
      <c r="BD152" s="404"/>
      <c r="BE152" s="404"/>
      <c r="BF152" s="405"/>
    </row>
    <row r="153" spans="2:58" ht="20.25" customHeight="1" x14ac:dyDescent="0.4">
      <c r="B153" s="528"/>
      <c r="C153" s="422"/>
      <c r="D153" s="423"/>
      <c r="E153" s="424"/>
      <c r="F153" s="121">
        <f>C151</f>
        <v>0</v>
      </c>
      <c r="G153" s="446"/>
      <c r="H153" s="346"/>
      <c r="I153" s="347"/>
      <c r="J153" s="347"/>
      <c r="K153" s="348"/>
      <c r="L153" s="451"/>
      <c r="M153" s="452"/>
      <c r="N153" s="452"/>
      <c r="O153" s="453"/>
      <c r="P153" s="553" t="s">
        <v>50</v>
      </c>
      <c r="Q153" s="554"/>
      <c r="R153" s="555"/>
      <c r="S153" s="264" t="str">
        <f>IF(S151="","",VLOOKUP(S151,'シフト記号表（勤務時間帯）'!$C$6:$U$35,19,FALSE))</f>
        <v/>
      </c>
      <c r="T153" s="265" t="str">
        <f>IF(T151="","",VLOOKUP(T151,'シフト記号表（勤務時間帯）'!$C$6:$U$35,19,FALSE))</f>
        <v/>
      </c>
      <c r="U153" s="265" t="str">
        <f>IF(U151="","",VLOOKUP(U151,'シフト記号表（勤務時間帯）'!$C$6:$U$35,19,FALSE))</f>
        <v/>
      </c>
      <c r="V153" s="265" t="str">
        <f>IF(V151="","",VLOOKUP(V151,'シフト記号表（勤務時間帯）'!$C$6:$U$35,19,FALSE))</f>
        <v/>
      </c>
      <c r="W153" s="265" t="str">
        <f>IF(W151="","",VLOOKUP(W151,'シフト記号表（勤務時間帯）'!$C$6:$U$35,19,FALSE))</f>
        <v/>
      </c>
      <c r="X153" s="265" t="str">
        <f>IF(X151="","",VLOOKUP(X151,'シフト記号表（勤務時間帯）'!$C$6:$U$35,19,FALSE))</f>
        <v/>
      </c>
      <c r="Y153" s="266" t="str">
        <f>IF(Y151="","",VLOOKUP(Y151,'シフト記号表（勤務時間帯）'!$C$6:$U$35,19,FALSE))</f>
        <v/>
      </c>
      <c r="Z153" s="264" t="str">
        <f>IF(Z151="","",VLOOKUP(Z151,'シフト記号表（勤務時間帯）'!$C$6:$U$35,19,FALSE))</f>
        <v/>
      </c>
      <c r="AA153" s="265" t="str">
        <f>IF(AA151="","",VLOOKUP(AA151,'シフト記号表（勤務時間帯）'!$C$6:$U$35,19,FALSE))</f>
        <v/>
      </c>
      <c r="AB153" s="265" t="str">
        <f>IF(AB151="","",VLOOKUP(AB151,'シフト記号表（勤務時間帯）'!$C$6:$U$35,19,FALSE))</f>
        <v/>
      </c>
      <c r="AC153" s="265" t="str">
        <f>IF(AC151="","",VLOOKUP(AC151,'シフト記号表（勤務時間帯）'!$C$6:$U$35,19,FALSE))</f>
        <v/>
      </c>
      <c r="AD153" s="265" t="str">
        <f>IF(AD151="","",VLOOKUP(AD151,'シフト記号表（勤務時間帯）'!$C$6:$U$35,19,FALSE))</f>
        <v/>
      </c>
      <c r="AE153" s="265" t="str">
        <f>IF(AE151="","",VLOOKUP(AE151,'シフト記号表（勤務時間帯）'!$C$6:$U$35,19,FALSE))</f>
        <v/>
      </c>
      <c r="AF153" s="266" t="str">
        <f>IF(AF151="","",VLOOKUP(AF151,'シフト記号表（勤務時間帯）'!$C$6:$U$35,19,FALSE))</f>
        <v/>
      </c>
      <c r="AG153" s="264" t="str">
        <f>IF(AG151="","",VLOOKUP(AG151,'シフト記号表（勤務時間帯）'!$C$6:$U$35,19,FALSE))</f>
        <v/>
      </c>
      <c r="AH153" s="265" t="str">
        <f>IF(AH151="","",VLOOKUP(AH151,'シフト記号表（勤務時間帯）'!$C$6:$U$35,19,FALSE))</f>
        <v/>
      </c>
      <c r="AI153" s="265" t="str">
        <f>IF(AI151="","",VLOOKUP(AI151,'シフト記号表（勤務時間帯）'!$C$6:$U$35,19,FALSE))</f>
        <v/>
      </c>
      <c r="AJ153" s="265" t="str">
        <f>IF(AJ151="","",VLOOKUP(AJ151,'シフト記号表（勤務時間帯）'!$C$6:$U$35,19,FALSE))</f>
        <v/>
      </c>
      <c r="AK153" s="265" t="str">
        <f>IF(AK151="","",VLOOKUP(AK151,'シフト記号表（勤務時間帯）'!$C$6:$U$35,19,FALSE))</f>
        <v/>
      </c>
      <c r="AL153" s="265" t="str">
        <f>IF(AL151="","",VLOOKUP(AL151,'シフト記号表（勤務時間帯）'!$C$6:$U$35,19,FALSE))</f>
        <v/>
      </c>
      <c r="AM153" s="266" t="str">
        <f>IF(AM151="","",VLOOKUP(AM151,'シフト記号表（勤務時間帯）'!$C$6:$U$35,19,FALSE))</f>
        <v/>
      </c>
      <c r="AN153" s="264" t="str">
        <f>IF(AN151="","",VLOOKUP(AN151,'シフト記号表（勤務時間帯）'!$C$6:$U$35,19,FALSE))</f>
        <v/>
      </c>
      <c r="AO153" s="265" t="str">
        <f>IF(AO151="","",VLOOKUP(AO151,'シフト記号表（勤務時間帯）'!$C$6:$U$35,19,FALSE))</f>
        <v/>
      </c>
      <c r="AP153" s="265" t="str">
        <f>IF(AP151="","",VLOOKUP(AP151,'シフト記号表（勤務時間帯）'!$C$6:$U$35,19,FALSE))</f>
        <v/>
      </c>
      <c r="AQ153" s="265" t="str">
        <f>IF(AQ151="","",VLOOKUP(AQ151,'シフト記号表（勤務時間帯）'!$C$6:$U$35,19,FALSE))</f>
        <v/>
      </c>
      <c r="AR153" s="265" t="str">
        <f>IF(AR151="","",VLOOKUP(AR151,'シフト記号表（勤務時間帯）'!$C$6:$U$35,19,FALSE))</f>
        <v/>
      </c>
      <c r="AS153" s="265" t="str">
        <f>IF(AS151="","",VLOOKUP(AS151,'シフト記号表（勤務時間帯）'!$C$6:$U$35,19,FALSE))</f>
        <v/>
      </c>
      <c r="AT153" s="266" t="str">
        <f>IF(AT151="","",VLOOKUP(AT151,'シフト記号表（勤務時間帯）'!$C$6:$U$35,19,FALSE))</f>
        <v/>
      </c>
      <c r="AU153" s="264" t="str">
        <f>IF(AU151="","",VLOOKUP(AU151,'シフト記号表（勤務時間帯）'!$C$6:$U$35,19,FALSE))</f>
        <v/>
      </c>
      <c r="AV153" s="265" t="str">
        <f>IF(AV151="","",VLOOKUP(AV151,'シフト記号表（勤務時間帯）'!$C$6:$U$35,19,FALSE))</f>
        <v/>
      </c>
      <c r="AW153" s="265" t="str">
        <f>IF(AW151="","",VLOOKUP(AW151,'シフト記号表（勤務時間帯）'!$C$6:$U$35,19,FALSE))</f>
        <v/>
      </c>
      <c r="AX153" s="530">
        <f>IF($BB$3="４週",SUM(S153:AT153),IF($BB$3="暦月",SUM(S153:AW153),""))</f>
        <v>0</v>
      </c>
      <c r="AY153" s="531"/>
      <c r="AZ153" s="542">
        <f>IF($BB$3="４週",AX153/4,IF($BB$3="暦月",'地密通所（100名）'!AX153/('地密通所（100名）'!$BB$8/7),""))</f>
        <v>0</v>
      </c>
      <c r="BA153" s="543"/>
      <c r="BB153" s="470"/>
      <c r="BC153" s="452"/>
      <c r="BD153" s="452"/>
      <c r="BE153" s="452"/>
      <c r="BF153" s="453"/>
    </row>
    <row r="154" spans="2:58" ht="20.25" customHeight="1" x14ac:dyDescent="0.4">
      <c r="B154" s="528">
        <f>B151+1</f>
        <v>45</v>
      </c>
      <c r="C154" s="416"/>
      <c r="D154" s="417"/>
      <c r="E154" s="418"/>
      <c r="F154" s="118"/>
      <c r="G154" s="445"/>
      <c r="H154" s="447"/>
      <c r="I154" s="347"/>
      <c r="J154" s="347"/>
      <c r="K154" s="348"/>
      <c r="L154" s="448"/>
      <c r="M154" s="449"/>
      <c r="N154" s="449"/>
      <c r="O154" s="450"/>
      <c r="P154" s="536" t="s">
        <v>49</v>
      </c>
      <c r="Q154" s="537"/>
      <c r="R154" s="538"/>
      <c r="S154" s="274"/>
      <c r="T154" s="273"/>
      <c r="U154" s="273"/>
      <c r="V154" s="273"/>
      <c r="W154" s="273"/>
      <c r="X154" s="273"/>
      <c r="Y154" s="275"/>
      <c r="Z154" s="274"/>
      <c r="AA154" s="273"/>
      <c r="AB154" s="273"/>
      <c r="AC154" s="273"/>
      <c r="AD154" s="273"/>
      <c r="AE154" s="273"/>
      <c r="AF154" s="275"/>
      <c r="AG154" s="274"/>
      <c r="AH154" s="273"/>
      <c r="AI154" s="273"/>
      <c r="AJ154" s="273"/>
      <c r="AK154" s="273"/>
      <c r="AL154" s="273"/>
      <c r="AM154" s="275"/>
      <c r="AN154" s="274"/>
      <c r="AO154" s="273"/>
      <c r="AP154" s="273"/>
      <c r="AQ154" s="273"/>
      <c r="AR154" s="273"/>
      <c r="AS154" s="273"/>
      <c r="AT154" s="275"/>
      <c r="AU154" s="274"/>
      <c r="AV154" s="273"/>
      <c r="AW154" s="273"/>
      <c r="AX154" s="638"/>
      <c r="AY154" s="639"/>
      <c r="AZ154" s="640"/>
      <c r="BA154" s="641"/>
      <c r="BB154" s="468"/>
      <c r="BC154" s="449"/>
      <c r="BD154" s="449"/>
      <c r="BE154" s="449"/>
      <c r="BF154" s="450"/>
    </row>
    <row r="155" spans="2:58" ht="20.25" customHeight="1" x14ac:dyDescent="0.4">
      <c r="B155" s="528"/>
      <c r="C155" s="419"/>
      <c r="D155" s="420"/>
      <c r="E155" s="421"/>
      <c r="F155" s="92"/>
      <c r="G155" s="342"/>
      <c r="H155" s="346"/>
      <c r="I155" s="347"/>
      <c r="J155" s="347"/>
      <c r="K155" s="348"/>
      <c r="L155" s="403"/>
      <c r="M155" s="404"/>
      <c r="N155" s="404"/>
      <c r="O155" s="405"/>
      <c r="P155" s="546" t="s">
        <v>15</v>
      </c>
      <c r="Q155" s="547"/>
      <c r="R155" s="548"/>
      <c r="S155" s="261" t="str">
        <f>IF(S154="","",VLOOKUP(S154,'シフト記号表（勤務時間帯）'!$C$6:$K$35,9,FALSE))</f>
        <v/>
      </c>
      <c r="T155" s="262" t="str">
        <f>IF(T154="","",VLOOKUP(T154,'シフト記号表（勤務時間帯）'!$C$6:$K$35,9,FALSE))</f>
        <v/>
      </c>
      <c r="U155" s="262" t="str">
        <f>IF(U154="","",VLOOKUP(U154,'シフト記号表（勤務時間帯）'!$C$6:$K$35,9,FALSE))</f>
        <v/>
      </c>
      <c r="V155" s="262" t="str">
        <f>IF(V154="","",VLOOKUP(V154,'シフト記号表（勤務時間帯）'!$C$6:$K$35,9,FALSE))</f>
        <v/>
      </c>
      <c r="W155" s="262" t="str">
        <f>IF(W154="","",VLOOKUP(W154,'シフト記号表（勤務時間帯）'!$C$6:$K$35,9,FALSE))</f>
        <v/>
      </c>
      <c r="X155" s="262" t="str">
        <f>IF(X154="","",VLOOKUP(X154,'シフト記号表（勤務時間帯）'!$C$6:$K$35,9,FALSE))</f>
        <v/>
      </c>
      <c r="Y155" s="263" t="str">
        <f>IF(Y154="","",VLOOKUP(Y154,'シフト記号表（勤務時間帯）'!$C$6:$K$35,9,FALSE))</f>
        <v/>
      </c>
      <c r="Z155" s="261" t="str">
        <f>IF(Z154="","",VLOOKUP(Z154,'シフト記号表（勤務時間帯）'!$C$6:$K$35,9,FALSE))</f>
        <v/>
      </c>
      <c r="AA155" s="262" t="str">
        <f>IF(AA154="","",VLOOKUP(AA154,'シフト記号表（勤務時間帯）'!$C$6:$K$35,9,FALSE))</f>
        <v/>
      </c>
      <c r="AB155" s="262" t="str">
        <f>IF(AB154="","",VLOOKUP(AB154,'シフト記号表（勤務時間帯）'!$C$6:$K$35,9,FALSE))</f>
        <v/>
      </c>
      <c r="AC155" s="262" t="str">
        <f>IF(AC154="","",VLOOKUP(AC154,'シフト記号表（勤務時間帯）'!$C$6:$K$35,9,FALSE))</f>
        <v/>
      </c>
      <c r="AD155" s="262" t="str">
        <f>IF(AD154="","",VLOOKUP(AD154,'シフト記号表（勤務時間帯）'!$C$6:$K$35,9,FALSE))</f>
        <v/>
      </c>
      <c r="AE155" s="262" t="str">
        <f>IF(AE154="","",VLOOKUP(AE154,'シフト記号表（勤務時間帯）'!$C$6:$K$35,9,FALSE))</f>
        <v/>
      </c>
      <c r="AF155" s="263" t="str">
        <f>IF(AF154="","",VLOOKUP(AF154,'シフト記号表（勤務時間帯）'!$C$6:$K$35,9,FALSE))</f>
        <v/>
      </c>
      <c r="AG155" s="261" t="str">
        <f>IF(AG154="","",VLOOKUP(AG154,'シフト記号表（勤務時間帯）'!$C$6:$K$35,9,FALSE))</f>
        <v/>
      </c>
      <c r="AH155" s="262" t="str">
        <f>IF(AH154="","",VLOOKUP(AH154,'シフト記号表（勤務時間帯）'!$C$6:$K$35,9,FALSE))</f>
        <v/>
      </c>
      <c r="AI155" s="262" t="str">
        <f>IF(AI154="","",VLOOKUP(AI154,'シフト記号表（勤務時間帯）'!$C$6:$K$35,9,FALSE))</f>
        <v/>
      </c>
      <c r="AJ155" s="262" t="str">
        <f>IF(AJ154="","",VLOOKUP(AJ154,'シフト記号表（勤務時間帯）'!$C$6:$K$35,9,FALSE))</f>
        <v/>
      </c>
      <c r="AK155" s="262" t="str">
        <f>IF(AK154="","",VLOOKUP(AK154,'シフト記号表（勤務時間帯）'!$C$6:$K$35,9,FALSE))</f>
        <v/>
      </c>
      <c r="AL155" s="262" t="str">
        <f>IF(AL154="","",VLOOKUP(AL154,'シフト記号表（勤務時間帯）'!$C$6:$K$35,9,FALSE))</f>
        <v/>
      </c>
      <c r="AM155" s="263" t="str">
        <f>IF(AM154="","",VLOOKUP(AM154,'シフト記号表（勤務時間帯）'!$C$6:$K$35,9,FALSE))</f>
        <v/>
      </c>
      <c r="AN155" s="261" t="str">
        <f>IF(AN154="","",VLOOKUP(AN154,'シフト記号表（勤務時間帯）'!$C$6:$K$35,9,FALSE))</f>
        <v/>
      </c>
      <c r="AO155" s="262" t="str">
        <f>IF(AO154="","",VLOOKUP(AO154,'シフト記号表（勤務時間帯）'!$C$6:$K$35,9,FALSE))</f>
        <v/>
      </c>
      <c r="AP155" s="262" t="str">
        <f>IF(AP154="","",VLOOKUP(AP154,'シフト記号表（勤務時間帯）'!$C$6:$K$35,9,FALSE))</f>
        <v/>
      </c>
      <c r="AQ155" s="262" t="str">
        <f>IF(AQ154="","",VLOOKUP(AQ154,'シフト記号表（勤務時間帯）'!$C$6:$K$35,9,FALSE))</f>
        <v/>
      </c>
      <c r="AR155" s="262" t="str">
        <f>IF(AR154="","",VLOOKUP(AR154,'シフト記号表（勤務時間帯）'!$C$6:$K$35,9,FALSE))</f>
        <v/>
      </c>
      <c r="AS155" s="262" t="str">
        <f>IF(AS154="","",VLOOKUP(AS154,'シフト記号表（勤務時間帯）'!$C$6:$K$35,9,FALSE))</f>
        <v/>
      </c>
      <c r="AT155" s="263" t="str">
        <f>IF(AT154="","",VLOOKUP(AT154,'シフト記号表（勤務時間帯）'!$C$6:$K$35,9,FALSE))</f>
        <v/>
      </c>
      <c r="AU155" s="261" t="str">
        <f>IF(AU154="","",VLOOKUP(AU154,'シフト記号表（勤務時間帯）'!$C$6:$K$35,9,FALSE))</f>
        <v/>
      </c>
      <c r="AV155" s="262" t="str">
        <f>IF(AV154="","",VLOOKUP(AV154,'シフト記号表（勤務時間帯）'!$C$6:$K$35,9,FALSE))</f>
        <v/>
      </c>
      <c r="AW155" s="262" t="str">
        <f>IF(AW154="","",VLOOKUP(AW154,'シフト記号表（勤務時間帯）'!$C$6:$K$35,9,FALSE))</f>
        <v/>
      </c>
      <c r="AX155" s="549">
        <f>IF($BB$3="４週",SUM(S155:AT155),IF($BB$3="暦月",SUM(S155:AW155),""))</f>
        <v>0</v>
      </c>
      <c r="AY155" s="550"/>
      <c r="AZ155" s="551">
        <f>IF($BB$3="４週",AX155/4,IF($BB$3="暦月",'地密通所（100名）'!AX155/('地密通所（100名）'!$BB$8/7),""))</f>
        <v>0</v>
      </c>
      <c r="BA155" s="552"/>
      <c r="BB155" s="469"/>
      <c r="BC155" s="404"/>
      <c r="BD155" s="404"/>
      <c r="BE155" s="404"/>
      <c r="BF155" s="405"/>
    </row>
    <row r="156" spans="2:58" ht="20.25" customHeight="1" x14ac:dyDescent="0.4">
      <c r="B156" s="528"/>
      <c r="C156" s="422"/>
      <c r="D156" s="423"/>
      <c r="E156" s="424"/>
      <c r="F156" s="121">
        <f>C154</f>
        <v>0</v>
      </c>
      <c r="G156" s="446"/>
      <c r="H156" s="346"/>
      <c r="I156" s="347"/>
      <c r="J156" s="347"/>
      <c r="K156" s="348"/>
      <c r="L156" s="451"/>
      <c r="M156" s="452"/>
      <c r="N156" s="452"/>
      <c r="O156" s="453"/>
      <c r="P156" s="553" t="s">
        <v>50</v>
      </c>
      <c r="Q156" s="554"/>
      <c r="R156" s="555"/>
      <c r="S156" s="264" t="str">
        <f>IF(S154="","",VLOOKUP(S154,'シフト記号表（勤務時間帯）'!$C$6:$U$35,19,FALSE))</f>
        <v/>
      </c>
      <c r="T156" s="265" t="str">
        <f>IF(T154="","",VLOOKUP(T154,'シフト記号表（勤務時間帯）'!$C$6:$U$35,19,FALSE))</f>
        <v/>
      </c>
      <c r="U156" s="265" t="str">
        <f>IF(U154="","",VLOOKUP(U154,'シフト記号表（勤務時間帯）'!$C$6:$U$35,19,FALSE))</f>
        <v/>
      </c>
      <c r="V156" s="265" t="str">
        <f>IF(V154="","",VLOOKUP(V154,'シフト記号表（勤務時間帯）'!$C$6:$U$35,19,FALSE))</f>
        <v/>
      </c>
      <c r="W156" s="265" t="str">
        <f>IF(W154="","",VLOOKUP(W154,'シフト記号表（勤務時間帯）'!$C$6:$U$35,19,FALSE))</f>
        <v/>
      </c>
      <c r="X156" s="265" t="str">
        <f>IF(X154="","",VLOOKUP(X154,'シフト記号表（勤務時間帯）'!$C$6:$U$35,19,FALSE))</f>
        <v/>
      </c>
      <c r="Y156" s="266" t="str">
        <f>IF(Y154="","",VLOOKUP(Y154,'シフト記号表（勤務時間帯）'!$C$6:$U$35,19,FALSE))</f>
        <v/>
      </c>
      <c r="Z156" s="264" t="str">
        <f>IF(Z154="","",VLOOKUP(Z154,'シフト記号表（勤務時間帯）'!$C$6:$U$35,19,FALSE))</f>
        <v/>
      </c>
      <c r="AA156" s="265" t="str">
        <f>IF(AA154="","",VLOOKUP(AA154,'シフト記号表（勤務時間帯）'!$C$6:$U$35,19,FALSE))</f>
        <v/>
      </c>
      <c r="AB156" s="265" t="str">
        <f>IF(AB154="","",VLOOKUP(AB154,'シフト記号表（勤務時間帯）'!$C$6:$U$35,19,FALSE))</f>
        <v/>
      </c>
      <c r="AC156" s="265" t="str">
        <f>IF(AC154="","",VLOOKUP(AC154,'シフト記号表（勤務時間帯）'!$C$6:$U$35,19,FALSE))</f>
        <v/>
      </c>
      <c r="AD156" s="265" t="str">
        <f>IF(AD154="","",VLOOKUP(AD154,'シフト記号表（勤務時間帯）'!$C$6:$U$35,19,FALSE))</f>
        <v/>
      </c>
      <c r="AE156" s="265" t="str">
        <f>IF(AE154="","",VLOOKUP(AE154,'シフト記号表（勤務時間帯）'!$C$6:$U$35,19,FALSE))</f>
        <v/>
      </c>
      <c r="AF156" s="266" t="str">
        <f>IF(AF154="","",VLOOKUP(AF154,'シフト記号表（勤務時間帯）'!$C$6:$U$35,19,FALSE))</f>
        <v/>
      </c>
      <c r="AG156" s="264" t="str">
        <f>IF(AG154="","",VLOOKUP(AG154,'シフト記号表（勤務時間帯）'!$C$6:$U$35,19,FALSE))</f>
        <v/>
      </c>
      <c r="AH156" s="265" t="str">
        <f>IF(AH154="","",VLOOKUP(AH154,'シフト記号表（勤務時間帯）'!$C$6:$U$35,19,FALSE))</f>
        <v/>
      </c>
      <c r="AI156" s="265" t="str">
        <f>IF(AI154="","",VLOOKUP(AI154,'シフト記号表（勤務時間帯）'!$C$6:$U$35,19,FALSE))</f>
        <v/>
      </c>
      <c r="AJ156" s="265" t="str">
        <f>IF(AJ154="","",VLOOKUP(AJ154,'シフト記号表（勤務時間帯）'!$C$6:$U$35,19,FALSE))</f>
        <v/>
      </c>
      <c r="AK156" s="265" t="str">
        <f>IF(AK154="","",VLOOKUP(AK154,'シフト記号表（勤務時間帯）'!$C$6:$U$35,19,FALSE))</f>
        <v/>
      </c>
      <c r="AL156" s="265" t="str">
        <f>IF(AL154="","",VLOOKUP(AL154,'シフト記号表（勤務時間帯）'!$C$6:$U$35,19,FALSE))</f>
        <v/>
      </c>
      <c r="AM156" s="266" t="str">
        <f>IF(AM154="","",VLOOKUP(AM154,'シフト記号表（勤務時間帯）'!$C$6:$U$35,19,FALSE))</f>
        <v/>
      </c>
      <c r="AN156" s="264" t="str">
        <f>IF(AN154="","",VLOOKUP(AN154,'シフト記号表（勤務時間帯）'!$C$6:$U$35,19,FALSE))</f>
        <v/>
      </c>
      <c r="AO156" s="265" t="str">
        <f>IF(AO154="","",VLOOKUP(AO154,'シフト記号表（勤務時間帯）'!$C$6:$U$35,19,FALSE))</f>
        <v/>
      </c>
      <c r="AP156" s="265" t="str">
        <f>IF(AP154="","",VLOOKUP(AP154,'シフト記号表（勤務時間帯）'!$C$6:$U$35,19,FALSE))</f>
        <v/>
      </c>
      <c r="AQ156" s="265" t="str">
        <f>IF(AQ154="","",VLOOKUP(AQ154,'シフト記号表（勤務時間帯）'!$C$6:$U$35,19,FALSE))</f>
        <v/>
      </c>
      <c r="AR156" s="265" t="str">
        <f>IF(AR154="","",VLOOKUP(AR154,'シフト記号表（勤務時間帯）'!$C$6:$U$35,19,FALSE))</f>
        <v/>
      </c>
      <c r="AS156" s="265" t="str">
        <f>IF(AS154="","",VLOOKUP(AS154,'シフト記号表（勤務時間帯）'!$C$6:$U$35,19,FALSE))</f>
        <v/>
      </c>
      <c r="AT156" s="266" t="str">
        <f>IF(AT154="","",VLOOKUP(AT154,'シフト記号表（勤務時間帯）'!$C$6:$U$35,19,FALSE))</f>
        <v/>
      </c>
      <c r="AU156" s="264" t="str">
        <f>IF(AU154="","",VLOOKUP(AU154,'シフト記号表（勤務時間帯）'!$C$6:$U$35,19,FALSE))</f>
        <v/>
      </c>
      <c r="AV156" s="265" t="str">
        <f>IF(AV154="","",VLOOKUP(AV154,'シフト記号表（勤務時間帯）'!$C$6:$U$35,19,FALSE))</f>
        <v/>
      </c>
      <c r="AW156" s="265" t="str">
        <f>IF(AW154="","",VLOOKUP(AW154,'シフト記号表（勤務時間帯）'!$C$6:$U$35,19,FALSE))</f>
        <v/>
      </c>
      <c r="AX156" s="530">
        <f>IF($BB$3="４週",SUM(S156:AT156),IF($BB$3="暦月",SUM(S156:AW156),""))</f>
        <v>0</v>
      </c>
      <c r="AY156" s="531"/>
      <c r="AZ156" s="542">
        <f>IF($BB$3="４週",AX156/4,IF($BB$3="暦月",'地密通所（100名）'!AX156/('地密通所（100名）'!$BB$8/7),""))</f>
        <v>0</v>
      </c>
      <c r="BA156" s="543"/>
      <c r="BB156" s="470"/>
      <c r="BC156" s="452"/>
      <c r="BD156" s="452"/>
      <c r="BE156" s="452"/>
      <c r="BF156" s="453"/>
    </row>
    <row r="157" spans="2:58" ht="20.25" customHeight="1" x14ac:dyDescent="0.4">
      <c r="B157" s="528">
        <f>B154+1</f>
        <v>46</v>
      </c>
      <c r="C157" s="416"/>
      <c r="D157" s="417"/>
      <c r="E157" s="418"/>
      <c r="F157" s="118"/>
      <c r="G157" s="445"/>
      <c r="H157" s="447"/>
      <c r="I157" s="347"/>
      <c r="J157" s="347"/>
      <c r="K157" s="348"/>
      <c r="L157" s="448"/>
      <c r="M157" s="449"/>
      <c r="N157" s="449"/>
      <c r="O157" s="450"/>
      <c r="P157" s="536" t="s">
        <v>49</v>
      </c>
      <c r="Q157" s="537"/>
      <c r="R157" s="538"/>
      <c r="S157" s="274"/>
      <c r="T157" s="273"/>
      <c r="U157" s="273"/>
      <c r="V157" s="273"/>
      <c r="W157" s="273"/>
      <c r="X157" s="273"/>
      <c r="Y157" s="275"/>
      <c r="Z157" s="274"/>
      <c r="AA157" s="273"/>
      <c r="AB157" s="273"/>
      <c r="AC157" s="273"/>
      <c r="AD157" s="273"/>
      <c r="AE157" s="273"/>
      <c r="AF157" s="275"/>
      <c r="AG157" s="274"/>
      <c r="AH157" s="273"/>
      <c r="AI157" s="273"/>
      <c r="AJ157" s="273"/>
      <c r="AK157" s="273"/>
      <c r="AL157" s="273"/>
      <c r="AM157" s="275"/>
      <c r="AN157" s="274"/>
      <c r="AO157" s="273"/>
      <c r="AP157" s="273"/>
      <c r="AQ157" s="273"/>
      <c r="AR157" s="273"/>
      <c r="AS157" s="273"/>
      <c r="AT157" s="275"/>
      <c r="AU157" s="274"/>
      <c r="AV157" s="273"/>
      <c r="AW157" s="273"/>
      <c r="AX157" s="638"/>
      <c r="AY157" s="639"/>
      <c r="AZ157" s="640"/>
      <c r="BA157" s="641"/>
      <c r="BB157" s="468"/>
      <c r="BC157" s="449"/>
      <c r="BD157" s="449"/>
      <c r="BE157" s="449"/>
      <c r="BF157" s="450"/>
    </row>
    <row r="158" spans="2:58" ht="20.25" customHeight="1" x14ac:dyDescent="0.4">
      <c r="B158" s="528"/>
      <c r="C158" s="419"/>
      <c r="D158" s="420"/>
      <c r="E158" s="421"/>
      <c r="F158" s="92"/>
      <c r="G158" s="342"/>
      <c r="H158" s="346"/>
      <c r="I158" s="347"/>
      <c r="J158" s="347"/>
      <c r="K158" s="348"/>
      <c r="L158" s="403"/>
      <c r="M158" s="404"/>
      <c r="N158" s="404"/>
      <c r="O158" s="405"/>
      <c r="P158" s="546" t="s">
        <v>15</v>
      </c>
      <c r="Q158" s="547"/>
      <c r="R158" s="548"/>
      <c r="S158" s="261" t="str">
        <f>IF(S157="","",VLOOKUP(S157,'シフト記号表（勤務時間帯）'!$C$6:$K$35,9,FALSE))</f>
        <v/>
      </c>
      <c r="T158" s="262" t="str">
        <f>IF(T157="","",VLOOKUP(T157,'シフト記号表（勤務時間帯）'!$C$6:$K$35,9,FALSE))</f>
        <v/>
      </c>
      <c r="U158" s="262" t="str">
        <f>IF(U157="","",VLOOKUP(U157,'シフト記号表（勤務時間帯）'!$C$6:$K$35,9,FALSE))</f>
        <v/>
      </c>
      <c r="V158" s="262" t="str">
        <f>IF(V157="","",VLOOKUP(V157,'シフト記号表（勤務時間帯）'!$C$6:$K$35,9,FALSE))</f>
        <v/>
      </c>
      <c r="W158" s="262" t="str">
        <f>IF(W157="","",VLOOKUP(W157,'シフト記号表（勤務時間帯）'!$C$6:$K$35,9,FALSE))</f>
        <v/>
      </c>
      <c r="X158" s="262" t="str">
        <f>IF(X157="","",VLOOKUP(X157,'シフト記号表（勤務時間帯）'!$C$6:$K$35,9,FALSE))</f>
        <v/>
      </c>
      <c r="Y158" s="263" t="str">
        <f>IF(Y157="","",VLOOKUP(Y157,'シフト記号表（勤務時間帯）'!$C$6:$K$35,9,FALSE))</f>
        <v/>
      </c>
      <c r="Z158" s="261" t="str">
        <f>IF(Z157="","",VLOOKUP(Z157,'シフト記号表（勤務時間帯）'!$C$6:$K$35,9,FALSE))</f>
        <v/>
      </c>
      <c r="AA158" s="262" t="str">
        <f>IF(AA157="","",VLOOKUP(AA157,'シフト記号表（勤務時間帯）'!$C$6:$K$35,9,FALSE))</f>
        <v/>
      </c>
      <c r="AB158" s="262" t="str">
        <f>IF(AB157="","",VLOOKUP(AB157,'シフト記号表（勤務時間帯）'!$C$6:$K$35,9,FALSE))</f>
        <v/>
      </c>
      <c r="AC158" s="262" t="str">
        <f>IF(AC157="","",VLOOKUP(AC157,'シフト記号表（勤務時間帯）'!$C$6:$K$35,9,FALSE))</f>
        <v/>
      </c>
      <c r="AD158" s="262" t="str">
        <f>IF(AD157="","",VLOOKUP(AD157,'シフト記号表（勤務時間帯）'!$C$6:$K$35,9,FALSE))</f>
        <v/>
      </c>
      <c r="AE158" s="262" t="str">
        <f>IF(AE157="","",VLOOKUP(AE157,'シフト記号表（勤務時間帯）'!$C$6:$K$35,9,FALSE))</f>
        <v/>
      </c>
      <c r="AF158" s="263" t="str">
        <f>IF(AF157="","",VLOOKUP(AF157,'シフト記号表（勤務時間帯）'!$C$6:$K$35,9,FALSE))</f>
        <v/>
      </c>
      <c r="AG158" s="261" t="str">
        <f>IF(AG157="","",VLOOKUP(AG157,'シフト記号表（勤務時間帯）'!$C$6:$K$35,9,FALSE))</f>
        <v/>
      </c>
      <c r="AH158" s="262" t="str">
        <f>IF(AH157="","",VLOOKUP(AH157,'シフト記号表（勤務時間帯）'!$C$6:$K$35,9,FALSE))</f>
        <v/>
      </c>
      <c r="AI158" s="262" t="str">
        <f>IF(AI157="","",VLOOKUP(AI157,'シフト記号表（勤務時間帯）'!$C$6:$K$35,9,FALSE))</f>
        <v/>
      </c>
      <c r="AJ158" s="262" t="str">
        <f>IF(AJ157="","",VLOOKUP(AJ157,'シフト記号表（勤務時間帯）'!$C$6:$K$35,9,FALSE))</f>
        <v/>
      </c>
      <c r="AK158" s="262" t="str">
        <f>IF(AK157="","",VLOOKUP(AK157,'シフト記号表（勤務時間帯）'!$C$6:$K$35,9,FALSE))</f>
        <v/>
      </c>
      <c r="AL158" s="262" t="str">
        <f>IF(AL157="","",VLOOKUP(AL157,'シフト記号表（勤務時間帯）'!$C$6:$K$35,9,FALSE))</f>
        <v/>
      </c>
      <c r="AM158" s="263" t="str">
        <f>IF(AM157="","",VLOOKUP(AM157,'シフト記号表（勤務時間帯）'!$C$6:$K$35,9,FALSE))</f>
        <v/>
      </c>
      <c r="AN158" s="261" t="str">
        <f>IF(AN157="","",VLOOKUP(AN157,'シフト記号表（勤務時間帯）'!$C$6:$K$35,9,FALSE))</f>
        <v/>
      </c>
      <c r="AO158" s="262" t="str">
        <f>IF(AO157="","",VLOOKUP(AO157,'シフト記号表（勤務時間帯）'!$C$6:$K$35,9,FALSE))</f>
        <v/>
      </c>
      <c r="AP158" s="262" t="str">
        <f>IF(AP157="","",VLOOKUP(AP157,'シフト記号表（勤務時間帯）'!$C$6:$K$35,9,FALSE))</f>
        <v/>
      </c>
      <c r="AQ158" s="262" t="str">
        <f>IF(AQ157="","",VLOOKUP(AQ157,'シフト記号表（勤務時間帯）'!$C$6:$K$35,9,FALSE))</f>
        <v/>
      </c>
      <c r="AR158" s="262" t="str">
        <f>IF(AR157="","",VLOOKUP(AR157,'シフト記号表（勤務時間帯）'!$C$6:$K$35,9,FALSE))</f>
        <v/>
      </c>
      <c r="AS158" s="262" t="str">
        <f>IF(AS157="","",VLOOKUP(AS157,'シフト記号表（勤務時間帯）'!$C$6:$K$35,9,FALSE))</f>
        <v/>
      </c>
      <c r="AT158" s="263" t="str">
        <f>IF(AT157="","",VLOOKUP(AT157,'シフト記号表（勤務時間帯）'!$C$6:$K$35,9,FALSE))</f>
        <v/>
      </c>
      <c r="AU158" s="261" t="str">
        <f>IF(AU157="","",VLOOKUP(AU157,'シフト記号表（勤務時間帯）'!$C$6:$K$35,9,FALSE))</f>
        <v/>
      </c>
      <c r="AV158" s="262" t="str">
        <f>IF(AV157="","",VLOOKUP(AV157,'シフト記号表（勤務時間帯）'!$C$6:$K$35,9,FALSE))</f>
        <v/>
      </c>
      <c r="AW158" s="262" t="str">
        <f>IF(AW157="","",VLOOKUP(AW157,'シフト記号表（勤務時間帯）'!$C$6:$K$35,9,FALSE))</f>
        <v/>
      </c>
      <c r="AX158" s="549">
        <f>IF($BB$3="４週",SUM(S158:AT158),IF($BB$3="暦月",SUM(S158:AW158),""))</f>
        <v>0</v>
      </c>
      <c r="AY158" s="550"/>
      <c r="AZ158" s="551">
        <f>IF($BB$3="４週",AX158/4,IF($BB$3="暦月",'地密通所（100名）'!AX158/('地密通所（100名）'!$BB$8/7),""))</f>
        <v>0</v>
      </c>
      <c r="BA158" s="552"/>
      <c r="BB158" s="469"/>
      <c r="BC158" s="404"/>
      <c r="BD158" s="404"/>
      <c r="BE158" s="404"/>
      <c r="BF158" s="405"/>
    </row>
    <row r="159" spans="2:58" ht="20.25" customHeight="1" x14ac:dyDescent="0.4">
      <c r="B159" s="528"/>
      <c r="C159" s="422"/>
      <c r="D159" s="423"/>
      <c r="E159" s="424"/>
      <c r="F159" s="121">
        <f>C157</f>
        <v>0</v>
      </c>
      <c r="G159" s="446"/>
      <c r="H159" s="346"/>
      <c r="I159" s="347"/>
      <c r="J159" s="347"/>
      <c r="K159" s="348"/>
      <c r="L159" s="451"/>
      <c r="M159" s="452"/>
      <c r="N159" s="452"/>
      <c r="O159" s="453"/>
      <c r="P159" s="553" t="s">
        <v>50</v>
      </c>
      <c r="Q159" s="554"/>
      <c r="R159" s="555"/>
      <c r="S159" s="264" t="str">
        <f>IF(S157="","",VLOOKUP(S157,'シフト記号表（勤務時間帯）'!$C$6:$U$35,19,FALSE))</f>
        <v/>
      </c>
      <c r="T159" s="265" t="str">
        <f>IF(T157="","",VLOOKUP(T157,'シフト記号表（勤務時間帯）'!$C$6:$U$35,19,FALSE))</f>
        <v/>
      </c>
      <c r="U159" s="265" t="str">
        <f>IF(U157="","",VLOOKUP(U157,'シフト記号表（勤務時間帯）'!$C$6:$U$35,19,FALSE))</f>
        <v/>
      </c>
      <c r="V159" s="265" t="str">
        <f>IF(V157="","",VLOOKUP(V157,'シフト記号表（勤務時間帯）'!$C$6:$U$35,19,FALSE))</f>
        <v/>
      </c>
      <c r="W159" s="265" t="str">
        <f>IF(W157="","",VLOOKUP(W157,'シフト記号表（勤務時間帯）'!$C$6:$U$35,19,FALSE))</f>
        <v/>
      </c>
      <c r="X159" s="265" t="str">
        <f>IF(X157="","",VLOOKUP(X157,'シフト記号表（勤務時間帯）'!$C$6:$U$35,19,FALSE))</f>
        <v/>
      </c>
      <c r="Y159" s="266" t="str">
        <f>IF(Y157="","",VLOOKUP(Y157,'シフト記号表（勤務時間帯）'!$C$6:$U$35,19,FALSE))</f>
        <v/>
      </c>
      <c r="Z159" s="264" t="str">
        <f>IF(Z157="","",VLOOKUP(Z157,'シフト記号表（勤務時間帯）'!$C$6:$U$35,19,FALSE))</f>
        <v/>
      </c>
      <c r="AA159" s="265" t="str">
        <f>IF(AA157="","",VLOOKUP(AA157,'シフト記号表（勤務時間帯）'!$C$6:$U$35,19,FALSE))</f>
        <v/>
      </c>
      <c r="AB159" s="265" t="str">
        <f>IF(AB157="","",VLOOKUP(AB157,'シフト記号表（勤務時間帯）'!$C$6:$U$35,19,FALSE))</f>
        <v/>
      </c>
      <c r="AC159" s="265" t="str">
        <f>IF(AC157="","",VLOOKUP(AC157,'シフト記号表（勤務時間帯）'!$C$6:$U$35,19,FALSE))</f>
        <v/>
      </c>
      <c r="AD159" s="265" t="str">
        <f>IF(AD157="","",VLOOKUP(AD157,'シフト記号表（勤務時間帯）'!$C$6:$U$35,19,FALSE))</f>
        <v/>
      </c>
      <c r="AE159" s="265" t="str">
        <f>IF(AE157="","",VLOOKUP(AE157,'シフト記号表（勤務時間帯）'!$C$6:$U$35,19,FALSE))</f>
        <v/>
      </c>
      <c r="AF159" s="266" t="str">
        <f>IF(AF157="","",VLOOKUP(AF157,'シフト記号表（勤務時間帯）'!$C$6:$U$35,19,FALSE))</f>
        <v/>
      </c>
      <c r="AG159" s="264" t="str">
        <f>IF(AG157="","",VLOOKUP(AG157,'シフト記号表（勤務時間帯）'!$C$6:$U$35,19,FALSE))</f>
        <v/>
      </c>
      <c r="AH159" s="265" t="str">
        <f>IF(AH157="","",VLOOKUP(AH157,'シフト記号表（勤務時間帯）'!$C$6:$U$35,19,FALSE))</f>
        <v/>
      </c>
      <c r="AI159" s="265" t="str">
        <f>IF(AI157="","",VLOOKUP(AI157,'シフト記号表（勤務時間帯）'!$C$6:$U$35,19,FALSE))</f>
        <v/>
      </c>
      <c r="AJ159" s="265" t="str">
        <f>IF(AJ157="","",VLOOKUP(AJ157,'シフト記号表（勤務時間帯）'!$C$6:$U$35,19,FALSE))</f>
        <v/>
      </c>
      <c r="AK159" s="265" t="str">
        <f>IF(AK157="","",VLOOKUP(AK157,'シフト記号表（勤務時間帯）'!$C$6:$U$35,19,FALSE))</f>
        <v/>
      </c>
      <c r="AL159" s="265" t="str">
        <f>IF(AL157="","",VLOOKUP(AL157,'シフト記号表（勤務時間帯）'!$C$6:$U$35,19,FALSE))</f>
        <v/>
      </c>
      <c r="AM159" s="266" t="str">
        <f>IF(AM157="","",VLOOKUP(AM157,'シフト記号表（勤務時間帯）'!$C$6:$U$35,19,FALSE))</f>
        <v/>
      </c>
      <c r="AN159" s="264" t="str">
        <f>IF(AN157="","",VLOOKUP(AN157,'シフト記号表（勤務時間帯）'!$C$6:$U$35,19,FALSE))</f>
        <v/>
      </c>
      <c r="AO159" s="265" t="str">
        <f>IF(AO157="","",VLOOKUP(AO157,'シフト記号表（勤務時間帯）'!$C$6:$U$35,19,FALSE))</f>
        <v/>
      </c>
      <c r="AP159" s="265" t="str">
        <f>IF(AP157="","",VLOOKUP(AP157,'シフト記号表（勤務時間帯）'!$C$6:$U$35,19,FALSE))</f>
        <v/>
      </c>
      <c r="AQ159" s="265" t="str">
        <f>IF(AQ157="","",VLOOKUP(AQ157,'シフト記号表（勤務時間帯）'!$C$6:$U$35,19,FALSE))</f>
        <v/>
      </c>
      <c r="AR159" s="265" t="str">
        <f>IF(AR157="","",VLOOKUP(AR157,'シフト記号表（勤務時間帯）'!$C$6:$U$35,19,FALSE))</f>
        <v/>
      </c>
      <c r="AS159" s="265" t="str">
        <f>IF(AS157="","",VLOOKUP(AS157,'シフト記号表（勤務時間帯）'!$C$6:$U$35,19,FALSE))</f>
        <v/>
      </c>
      <c r="AT159" s="266" t="str">
        <f>IF(AT157="","",VLOOKUP(AT157,'シフト記号表（勤務時間帯）'!$C$6:$U$35,19,FALSE))</f>
        <v/>
      </c>
      <c r="AU159" s="264" t="str">
        <f>IF(AU157="","",VLOOKUP(AU157,'シフト記号表（勤務時間帯）'!$C$6:$U$35,19,FALSE))</f>
        <v/>
      </c>
      <c r="AV159" s="265" t="str">
        <f>IF(AV157="","",VLOOKUP(AV157,'シフト記号表（勤務時間帯）'!$C$6:$U$35,19,FALSE))</f>
        <v/>
      </c>
      <c r="AW159" s="265" t="str">
        <f>IF(AW157="","",VLOOKUP(AW157,'シフト記号表（勤務時間帯）'!$C$6:$U$35,19,FALSE))</f>
        <v/>
      </c>
      <c r="AX159" s="530">
        <f>IF($BB$3="４週",SUM(S159:AT159),IF($BB$3="暦月",SUM(S159:AW159),""))</f>
        <v>0</v>
      </c>
      <c r="AY159" s="531"/>
      <c r="AZ159" s="542">
        <f>IF($BB$3="４週",AX159/4,IF($BB$3="暦月",'地密通所（100名）'!AX159/('地密通所（100名）'!$BB$8/7),""))</f>
        <v>0</v>
      </c>
      <c r="BA159" s="543"/>
      <c r="BB159" s="470"/>
      <c r="BC159" s="452"/>
      <c r="BD159" s="452"/>
      <c r="BE159" s="452"/>
      <c r="BF159" s="453"/>
    </row>
    <row r="160" spans="2:58" ht="20.25" customHeight="1" x14ac:dyDescent="0.4">
      <c r="B160" s="528">
        <f>B157+1</f>
        <v>47</v>
      </c>
      <c r="C160" s="416"/>
      <c r="D160" s="417"/>
      <c r="E160" s="418"/>
      <c r="F160" s="118"/>
      <c r="G160" s="445"/>
      <c r="H160" s="447"/>
      <c r="I160" s="347"/>
      <c r="J160" s="347"/>
      <c r="K160" s="348"/>
      <c r="L160" s="448"/>
      <c r="M160" s="449"/>
      <c r="N160" s="449"/>
      <c r="O160" s="450"/>
      <c r="P160" s="536" t="s">
        <v>49</v>
      </c>
      <c r="Q160" s="537"/>
      <c r="R160" s="538"/>
      <c r="S160" s="274"/>
      <c r="T160" s="273"/>
      <c r="U160" s="273"/>
      <c r="V160" s="273"/>
      <c r="W160" s="273"/>
      <c r="X160" s="273"/>
      <c r="Y160" s="275"/>
      <c r="Z160" s="274"/>
      <c r="AA160" s="273"/>
      <c r="AB160" s="273"/>
      <c r="AC160" s="273"/>
      <c r="AD160" s="273"/>
      <c r="AE160" s="273"/>
      <c r="AF160" s="275"/>
      <c r="AG160" s="274"/>
      <c r="AH160" s="273"/>
      <c r="AI160" s="273"/>
      <c r="AJ160" s="273"/>
      <c r="AK160" s="273"/>
      <c r="AL160" s="273"/>
      <c r="AM160" s="275"/>
      <c r="AN160" s="274"/>
      <c r="AO160" s="273"/>
      <c r="AP160" s="273"/>
      <c r="AQ160" s="273"/>
      <c r="AR160" s="273"/>
      <c r="AS160" s="273"/>
      <c r="AT160" s="275"/>
      <c r="AU160" s="274"/>
      <c r="AV160" s="273"/>
      <c r="AW160" s="273"/>
      <c r="AX160" s="638"/>
      <c r="AY160" s="639"/>
      <c r="AZ160" s="640"/>
      <c r="BA160" s="641"/>
      <c r="BB160" s="468"/>
      <c r="BC160" s="449"/>
      <c r="BD160" s="449"/>
      <c r="BE160" s="449"/>
      <c r="BF160" s="450"/>
    </row>
    <row r="161" spans="2:58" ht="20.25" customHeight="1" x14ac:dyDescent="0.4">
      <c r="B161" s="528"/>
      <c r="C161" s="419"/>
      <c r="D161" s="420"/>
      <c r="E161" s="421"/>
      <c r="F161" s="92"/>
      <c r="G161" s="342"/>
      <c r="H161" s="346"/>
      <c r="I161" s="347"/>
      <c r="J161" s="347"/>
      <c r="K161" s="348"/>
      <c r="L161" s="403"/>
      <c r="M161" s="404"/>
      <c r="N161" s="404"/>
      <c r="O161" s="405"/>
      <c r="P161" s="546" t="s">
        <v>15</v>
      </c>
      <c r="Q161" s="547"/>
      <c r="R161" s="548"/>
      <c r="S161" s="261" t="str">
        <f>IF(S160="","",VLOOKUP(S160,'シフト記号表（勤務時間帯）'!$C$6:$K$35,9,FALSE))</f>
        <v/>
      </c>
      <c r="T161" s="262" t="str">
        <f>IF(T160="","",VLOOKUP(T160,'シフト記号表（勤務時間帯）'!$C$6:$K$35,9,FALSE))</f>
        <v/>
      </c>
      <c r="U161" s="262" t="str">
        <f>IF(U160="","",VLOOKUP(U160,'シフト記号表（勤務時間帯）'!$C$6:$K$35,9,FALSE))</f>
        <v/>
      </c>
      <c r="V161" s="262" t="str">
        <f>IF(V160="","",VLOOKUP(V160,'シフト記号表（勤務時間帯）'!$C$6:$K$35,9,FALSE))</f>
        <v/>
      </c>
      <c r="W161" s="262" t="str">
        <f>IF(W160="","",VLOOKUP(W160,'シフト記号表（勤務時間帯）'!$C$6:$K$35,9,FALSE))</f>
        <v/>
      </c>
      <c r="X161" s="262" t="str">
        <f>IF(X160="","",VLOOKUP(X160,'シフト記号表（勤務時間帯）'!$C$6:$K$35,9,FALSE))</f>
        <v/>
      </c>
      <c r="Y161" s="263" t="str">
        <f>IF(Y160="","",VLOOKUP(Y160,'シフト記号表（勤務時間帯）'!$C$6:$K$35,9,FALSE))</f>
        <v/>
      </c>
      <c r="Z161" s="261" t="str">
        <f>IF(Z160="","",VLOOKUP(Z160,'シフト記号表（勤務時間帯）'!$C$6:$K$35,9,FALSE))</f>
        <v/>
      </c>
      <c r="AA161" s="262" t="str">
        <f>IF(AA160="","",VLOOKUP(AA160,'シフト記号表（勤務時間帯）'!$C$6:$K$35,9,FALSE))</f>
        <v/>
      </c>
      <c r="AB161" s="262" t="str">
        <f>IF(AB160="","",VLOOKUP(AB160,'シフト記号表（勤務時間帯）'!$C$6:$K$35,9,FALSE))</f>
        <v/>
      </c>
      <c r="AC161" s="262" t="str">
        <f>IF(AC160="","",VLOOKUP(AC160,'シフト記号表（勤務時間帯）'!$C$6:$K$35,9,FALSE))</f>
        <v/>
      </c>
      <c r="AD161" s="262" t="str">
        <f>IF(AD160="","",VLOOKUP(AD160,'シフト記号表（勤務時間帯）'!$C$6:$K$35,9,FALSE))</f>
        <v/>
      </c>
      <c r="AE161" s="262" t="str">
        <f>IF(AE160="","",VLOOKUP(AE160,'シフト記号表（勤務時間帯）'!$C$6:$K$35,9,FALSE))</f>
        <v/>
      </c>
      <c r="AF161" s="263" t="str">
        <f>IF(AF160="","",VLOOKUP(AF160,'シフト記号表（勤務時間帯）'!$C$6:$K$35,9,FALSE))</f>
        <v/>
      </c>
      <c r="AG161" s="261" t="str">
        <f>IF(AG160="","",VLOOKUP(AG160,'シフト記号表（勤務時間帯）'!$C$6:$K$35,9,FALSE))</f>
        <v/>
      </c>
      <c r="AH161" s="262" t="str">
        <f>IF(AH160="","",VLOOKUP(AH160,'シフト記号表（勤務時間帯）'!$C$6:$K$35,9,FALSE))</f>
        <v/>
      </c>
      <c r="AI161" s="262" t="str">
        <f>IF(AI160="","",VLOOKUP(AI160,'シフト記号表（勤務時間帯）'!$C$6:$K$35,9,FALSE))</f>
        <v/>
      </c>
      <c r="AJ161" s="262" t="str">
        <f>IF(AJ160="","",VLOOKUP(AJ160,'シフト記号表（勤務時間帯）'!$C$6:$K$35,9,FALSE))</f>
        <v/>
      </c>
      <c r="AK161" s="262" t="str">
        <f>IF(AK160="","",VLOOKUP(AK160,'シフト記号表（勤務時間帯）'!$C$6:$K$35,9,FALSE))</f>
        <v/>
      </c>
      <c r="AL161" s="262" t="str">
        <f>IF(AL160="","",VLOOKUP(AL160,'シフト記号表（勤務時間帯）'!$C$6:$K$35,9,FALSE))</f>
        <v/>
      </c>
      <c r="AM161" s="263" t="str">
        <f>IF(AM160="","",VLOOKUP(AM160,'シフト記号表（勤務時間帯）'!$C$6:$K$35,9,FALSE))</f>
        <v/>
      </c>
      <c r="AN161" s="261" t="str">
        <f>IF(AN160="","",VLOOKUP(AN160,'シフト記号表（勤務時間帯）'!$C$6:$K$35,9,FALSE))</f>
        <v/>
      </c>
      <c r="AO161" s="262" t="str">
        <f>IF(AO160="","",VLOOKUP(AO160,'シフト記号表（勤務時間帯）'!$C$6:$K$35,9,FALSE))</f>
        <v/>
      </c>
      <c r="AP161" s="262" t="str">
        <f>IF(AP160="","",VLOOKUP(AP160,'シフト記号表（勤務時間帯）'!$C$6:$K$35,9,FALSE))</f>
        <v/>
      </c>
      <c r="AQ161" s="262" t="str">
        <f>IF(AQ160="","",VLOOKUP(AQ160,'シフト記号表（勤務時間帯）'!$C$6:$K$35,9,FALSE))</f>
        <v/>
      </c>
      <c r="AR161" s="262" t="str">
        <f>IF(AR160="","",VLOOKUP(AR160,'シフト記号表（勤務時間帯）'!$C$6:$K$35,9,FALSE))</f>
        <v/>
      </c>
      <c r="AS161" s="262" t="str">
        <f>IF(AS160="","",VLOOKUP(AS160,'シフト記号表（勤務時間帯）'!$C$6:$K$35,9,FALSE))</f>
        <v/>
      </c>
      <c r="AT161" s="263" t="str">
        <f>IF(AT160="","",VLOOKUP(AT160,'シフト記号表（勤務時間帯）'!$C$6:$K$35,9,FALSE))</f>
        <v/>
      </c>
      <c r="AU161" s="261" t="str">
        <f>IF(AU160="","",VLOOKUP(AU160,'シフト記号表（勤務時間帯）'!$C$6:$K$35,9,FALSE))</f>
        <v/>
      </c>
      <c r="AV161" s="262" t="str">
        <f>IF(AV160="","",VLOOKUP(AV160,'シフト記号表（勤務時間帯）'!$C$6:$K$35,9,FALSE))</f>
        <v/>
      </c>
      <c r="AW161" s="262" t="str">
        <f>IF(AW160="","",VLOOKUP(AW160,'シフト記号表（勤務時間帯）'!$C$6:$K$35,9,FALSE))</f>
        <v/>
      </c>
      <c r="AX161" s="549">
        <f>IF($BB$3="４週",SUM(S161:AT161),IF($BB$3="暦月",SUM(S161:AW161),""))</f>
        <v>0</v>
      </c>
      <c r="AY161" s="550"/>
      <c r="AZ161" s="551">
        <f>IF($BB$3="４週",AX161/4,IF($BB$3="暦月",'地密通所（100名）'!AX161/('地密通所（100名）'!$BB$8/7),""))</f>
        <v>0</v>
      </c>
      <c r="BA161" s="552"/>
      <c r="BB161" s="469"/>
      <c r="BC161" s="404"/>
      <c r="BD161" s="404"/>
      <c r="BE161" s="404"/>
      <c r="BF161" s="405"/>
    </row>
    <row r="162" spans="2:58" ht="20.25" customHeight="1" x14ac:dyDescent="0.4">
      <c r="B162" s="528"/>
      <c r="C162" s="422"/>
      <c r="D162" s="423"/>
      <c r="E162" s="424"/>
      <c r="F162" s="121">
        <f>C160</f>
        <v>0</v>
      </c>
      <c r="G162" s="446"/>
      <c r="H162" s="346"/>
      <c r="I162" s="347"/>
      <c r="J162" s="347"/>
      <c r="K162" s="348"/>
      <c r="L162" s="451"/>
      <c r="M162" s="452"/>
      <c r="N162" s="452"/>
      <c r="O162" s="453"/>
      <c r="P162" s="553" t="s">
        <v>50</v>
      </c>
      <c r="Q162" s="554"/>
      <c r="R162" s="555"/>
      <c r="S162" s="264" t="str">
        <f>IF(S160="","",VLOOKUP(S160,'シフト記号表（勤務時間帯）'!$C$6:$U$35,19,FALSE))</f>
        <v/>
      </c>
      <c r="T162" s="265" t="str">
        <f>IF(T160="","",VLOOKUP(T160,'シフト記号表（勤務時間帯）'!$C$6:$U$35,19,FALSE))</f>
        <v/>
      </c>
      <c r="U162" s="265" t="str">
        <f>IF(U160="","",VLOOKUP(U160,'シフト記号表（勤務時間帯）'!$C$6:$U$35,19,FALSE))</f>
        <v/>
      </c>
      <c r="V162" s="265" t="str">
        <f>IF(V160="","",VLOOKUP(V160,'シフト記号表（勤務時間帯）'!$C$6:$U$35,19,FALSE))</f>
        <v/>
      </c>
      <c r="W162" s="265" t="str">
        <f>IF(W160="","",VLOOKUP(W160,'シフト記号表（勤務時間帯）'!$C$6:$U$35,19,FALSE))</f>
        <v/>
      </c>
      <c r="X162" s="265" t="str">
        <f>IF(X160="","",VLOOKUP(X160,'シフト記号表（勤務時間帯）'!$C$6:$U$35,19,FALSE))</f>
        <v/>
      </c>
      <c r="Y162" s="266" t="str">
        <f>IF(Y160="","",VLOOKUP(Y160,'シフト記号表（勤務時間帯）'!$C$6:$U$35,19,FALSE))</f>
        <v/>
      </c>
      <c r="Z162" s="264" t="str">
        <f>IF(Z160="","",VLOOKUP(Z160,'シフト記号表（勤務時間帯）'!$C$6:$U$35,19,FALSE))</f>
        <v/>
      </c>
      <c r="AA162" s="265" t="str">
        <f>IF(AA160="","",VLOOKUP(AA160,'シフト記号表（勤務時間帯）'!$C$6:$U$35,19,FALSE))</f>
        <v/>
      </c>
      <c r="AB162" s="265" t="str">
        <f>IF(AB160="","",VLOOKUP(AB160,'シフト記号表（勤務時間帯）'!$C$6:$U$35,19,FALSE))</f>
        <v/>
      </c>
      <c r="AC162" s="265" t="str">
        <f>IF(AC160="","",VLOOKUP(AC160,'シフト記号表（勤務時間帯）'!$C$6:$U$35,19,FALSE))</f>
        <v/>
      </c>
      <c r="AD162" s="265" t="str">
        <f>IF(AD160="","",VLOOKUP(AD160,'シフト記号表（勤務時間帯）'!$C$6:$U$35,19,FALSE))</f>
        <v/>
      </c>
      <c r="AE162" s="265" t="str">
        <f>IF(AE160="","",VLOOKUP(AE160,'シフト記号表（勤務時間帯）'!$C$6:$U$35,19,FALSE))</f>
        <v/>
      </c>
      <c r="AF162" s="266" t="str">
        <f>IF(AF160="","",VLOOKUP(AF160,'シフト記号表（勤務時間帯）'!$C$6:$U$35,19,FALSE))</f>
        <v/>
      </c>
      <c r="AG162" s="264" t="str">
        <f>IF(AG160="","",VLOOKUP(AG160,'シフト記号表（勤務時間帯）'!$C$6:$U$35,19,FALSE))</f>
        <v/>
      </c>
      <c r="AH162" s="265" t="str">
        <f>IF(AH160="","",VLOOKUP(AH160,'シフト記号表（勤務時間帯）'!$C$6:$U$35,19,FALSE))</f>
        <v/>
      </c>
      <c r="AI162" s="265" t="str">
        <f>IF(AI160="","",VLOOKUP(AI160,'シフト記号表（勤務時間帯）'!$C$6:$U$35,19,FALSE))</f>
        <v/>
      </c>
      <c r="AJ162" s="265" t="str">
        <f>IF(AJ160="","",VLOOKUP(AJ160,'シフト記号表（勤務時間帯）'!$C$6:$U$35,19,FALSE))</f>
        <v/>
      </c>
      <c r="AK162" s="265" t="str">
        <f>IF(AK160="","",VLOOKUP(AK160,'シフト記号表（勤務時間帯）'!$C$6:$U$35,19,FALSE))</f>
        <v/>
      </c>
      <c r="AL162" s="265" t="str">
        <f>IF(AL160="","",VLOOKUP(AL160,'シフト記号表（勤務時間帯）'!$C$6:$U$35,19,FALSE))</f>
        <v/>
      </c>
      <c r="AM162" s="266" t="str">
        <f>IF(AM160="","",VLOOKUP(AM160,'シフト記号表（勤務時間帯）'!$C$6:$U$35,19,FALSE))</f>
        <v/>
      </c>
      <c r="AN162" s="264" t="str">
        <f>IF(AN160="","",VLOOKUP(AN160,'シフト記号表（勤務時間帯）'!$C$6:$U$35,19,FALSE))</f>
        <v/>
      </c>
      <c r="AO162" s="265" t="str">
        <f>IF(AO160="","",VLOOKUP(AO160,'シフト記号表（勤務時間帯）'!$C$6:$U$35,19,FALSE))</f>
        <v/>
      </c>
      <c r="AP162" s="265" t="str">
        <f>IF(AP160="","",VLOOKUP(AP160,'シフト記号表（勤務時間帯）'!$C$6:$U$35,19,FALSE))</f>
        <v/>
      </c>
      <c r="AQ162" s="265" t="str">
        <f>IF(AQ160="","",VLOOKUP(AQ160,'シフト記号表（勤務時間帯）'!$C$6:$U$35,19,FALSE))</f>
        <v/>
      </c>
      <c r="AR162" s="265" t="str">
        <f>IF(AR160="","",VLOOKUP(AR160,'シフト記号表（勤務時間帯）'!$C$6:$U$35,19,FALSE))</f>
        <v/>
      </c>
      <c r="AS162" s="265" t="str">
        <f>IF(AS160="","",VLOOKUP(AS160,'シフト記号表（勤務時間帯）'!$C$6:$U$35,19,FALSE))</f>
        <v/>
      </c>
      <c r="AT162" s="266" t="str">
        <f>IF(AT160="","",VLOOKUP(AT160,'シフト記号表（勤務時間帯）'!$C$6:$U$35,19,FALSE))</f>
        <v/>
      </c>
      <c r="AU162" s="264" t="str">
        <f>IF(AU160="","",VLOOKUP(AU160,'シフト記号表（勤務時間帯）'!$C$6:$U$35,19,FALSE))</f>
        <v/>
      </c>
      <c r="AV162" s="265" t="str">
        <f>IF(AV160="","",VLOOKUP(AV160,'シフト記号表（勤務時間帯）'!$C$6:$U$35,19,FALSE))</f>
        <v/>
      </c>
      <c r="AW162" s="265" t="str">
        <f>IF(AW160="","",VLOOKUP(AW160,'シフト記号表（勤務時間帯）'!$C$6:$U$35,19,FALSE))</f>
        <v/>
      </c>
      <c r="AX162" s="530">
        <f>IF($BB$3="４週",SUM(S162:AT162),IF($BB$3="暦月",SUM(S162:AW162),""))</f>
        <v>0</v>
      </c>
      <c r="AY162" s="531"/>
      <c r="AZ162" s="542">
        <f>IF($BB$3="４週",AX162/4,IF($BB$3="暦月",'地密通所（100名）'!AX162/('地密通所（100名）'!$BB$8/7),""))</f>
        <v>0</v>
      </c>
      <c r="BA162" s="543"/>
      <c r="BB162" s="470"/>
      <c r="BC162" s="452"/>
      <c r="BD162" s="452"/>
      <c r="BE162" s="452"/>
      <c r="BF162" s="453"/>
    </row>
    <row r="163" spans="2:58" ht="20.25" customHeight="1" x14ac:dyDescent="0.4">
      <c r="B163" s="528">
        <f>B160+1</f>
        <v>48</v>
      </c>
      <c r="C163" s="416"/>
      <c r="D163" s="417"/>
      <c r="E163" s="418"/>
      <c r="F163" s="118"/>
      <c r="G163" s="445"/>
      <c r="H163" s="447"/>
      <c r="I163" s="347"/>
      <c r="J163" s="347"/>
      <c r="K163" s="348"/>
      <c r="L163" s="448"/>
      <c r="M163" s="449"/>
      <c r="N163" s="449"/>
      <c r="O163" s="450"/>
      <c r="P163" s="536" t="s">
        <v>49</v>
      </c>
      <c r="Q163" s="537"/>
      <c r="R163" s="538"/>
      <c r="S163" s="274"/>
      <c r="T163" s="273"/>
      <c r="U163" s="273"/>
      <c r="V163" s="273"/>
      <c r="W163" s="273"/>
      <c r="X163" s="273"/>
      <c r="Y163" s="275"/>
      <c r="Z163" s="274"/>
      <c r="AA163" s="273"/>
      <c r="AB163" s="273"/>
      <c r="AC163" s="273"/>
      <c r="AD163" s="273"/>
      <c r="AE163" s="273"/>
      <c r="AF163" s="275"/>
      <c r="AG163" s="274"/>
      <c r="AH163" s="273"/>
      <c r="AI163" s="273"/>
      <c r="AJ163" s="273"/>
      <c r="AK163" s="273"/>
      <c r="AL163" s="273"/>
      <c r="AM163" s="275"/>
      <c r="AN163" s="274"/>
      <c r="AO163" s="273"/>
      <c r="AP163" s="273"/>
      <c r="AQ163" s="273"/>
      <c r="AR163" s="273"/>
      <c r="AS163" s="273"/>
      <c r="AT163" s="275"/>
      <c r="AU163" s="274"/>
      <c r="AV163" s="273"/>
      <c r="AW163" s="273"/>
      <c r="AX163" s="638"/>
      <c r="AY163" s="639"/>
      <c r="AZ163" s="640"/>
      <c r="BA163" s="641"/>
      <c r="BB163" s="468"/>
      <c r="BC163" s="449"/>
      <c r="BD163" s="449"/>
      <c r="BE163" s="449"/>
      <c r="BF163" s="450"/>
    </row>
    <row r="164" spans="2:58" ht="20.25" customHeight="1" x14ac:dyDescent="0.4">
      <c r="B164" s="528"/>
      <c r="C164" s="419"/>
      <c r="D164" s="420"/>
      <c r="E164" s="421"/>
      <c r="F164" s="92"/>
      <c r="G164" s="342"/>
      <c r="H164" s="346"/>
      <c r="I164" s="347"/>
      <c r="J164" s="347"/>
      <c r="K164" s="348"/>
      <c r="L164" s="403"/>
      <c r="M164" s="404"/>
      <c r="N164" s="404"/>
      <c r="O164" s="405"/>
      <c r="P164" s="546" t="s">
        <v>15</v>
      </c>
      <c r="Q164" s="547"/>
      <c r="R164" s="548"/>
      <c r="S164" s="261" t="str">
        <f>IF(S163="","",VLOOKUP(S163,'シフト記号表（勤務時間帯）'!$C$6:$K$35,9,FALSE))</f>
        <v/>
      </c>
      <c r="T164" s="262" t="str">
        <f>IF(T163="","",VLOOKUP(T163,'シフト記号表（勤務時間帯）'!$C$6:$K$35,9,FALSE))</f>
        <v/>
      </c>
      <c r="U164" s="262" t="str">
        <f>IF(U163="","",VLOOKUP(U163,'シフト記号表（勤務時間帯）'!$C$6:$K$35,9,FALSE))</f>
        <v/>
      </c>
      <c r="V164" s="262" t="str">
        <f>IF(V163="","",VLOOKUP(V163,'シフト記号表（勤務時間帯）'!$C$6:$K$35,9,FALSE))</f>
        <v/>
      </c>
      <c r="W164" s="262" t="str">
        <f>IF(W163="","",VLOOKUP(W163,'シフト記号表（勤務時間帯）'!$C$6:$K$35,9,FALSE))</f>
        <v/>
      </c>
      <c r="X164" s="262" t="str">
        <f>IF(X163="","",VLOOKUP(X163,'シフト記号表（勤務時間帯）'!$C$6:$K$35,9,FALSE))</f>
        <v/>
      </c>
      <c r="Y164" s="263" t="str">
        <f>IF(Y163="","",VLOOKUP(Y163,'シフト記号表（勤務時間帯）'!$C$6:$K$35,9,FALSE))</f>
        <v/>
      </c>
      <c r="Z164" s="261" t="str">
        <f>IF(Z163="","",VLOOKUP(Z163,'シフト記号表（勤務時間帯）'!$C$6:$K$35,9,FALSE))</f>
        <v/>
      </c>
      <c r="AA164" s="262" t="str">
        <f>IF(AA163="","",VLOOKUP(AA163,'シフト記号表（勤務時間帯）'!$C$6:$K$35,9,FALSE))</f>
        <v/>
      </c>
      <c r="AB164" s="262" t="str">
        <f>IF(AB163="","",VLOOKUP(AB163,'シフト記号表（勤務時間帯）'!$C$6:$K$35,9,FALSE))</f>
        <v/>
      </c>
      <c r="AC164" s="262" t="str">
        <f>IF(AC163="","",VLOOKUP(AC163,'シフト記号表（勤務時間帯）'!$C$6:$K$35,9,FALSE))</f>
        <v/>
      </c>
      <c r="AD164" s="262" t="str">
        <f>IF(AD163="","",VLOOKUP(AD163,'シフト記号表（勤務時間帯）'!$C$6:$K$35,9,FALSE))</f>
        <v/>
      </c>
      <c r="AE164" s="262" t="str">
        <f>IF(AE163="","",VLOOKUP(AE163,'シフト記号表（勤務時間帯）'!$C$6:$K$35,9,FALSE))</f>
        <v/>
      </c>
      <c r="AF164" s="263" t="str">
        <f>IF(AF163="","",VLOOKUP(AF163,'シフト記号表（勤務時間帯）'!$C$6:$K$35,9,FALSE))</f>
        <v/>
      </c>
      <c r="AG164" s="261" t="str">
        <f>IF(AG163="","",VLOOKUP(AG163,'シフト記号表（勤務時間帯）'!$C$6:$K$35,9,FALSE))</f>
        <v/>
      </c>
      <c r="AH164" s="262" t="str">
        <f>IF(AH163="","",VLOOKUP(AH163,'シフト記号表（勤務時間帯）'!$C$6:$K$35,9,FALSE))</f>
        <v/>
      </c>
      <c r="AI164" s="262" t="str">
        <f>IF(AI163="","",VLOOKUP(AI163,'シフト記号表（勤務時間帯）'!$C$6:$K$35,9,FALSE))</f>
        <v/>
      </c>
      <c r="AJ164" s="262" t="str">
        <f>IF(AJ163="","",VLOOKUP(AJ163,'シフト記号表（勤務時間帯）'!$C$6:$K$35,9,FALSE))</f>
        <v/>
      </c>
      <c r="AK164" s="262" t="str">
        <f>IF(AK163="","",VLOOKUP(AK163,'シフト記号表（勤務時間帯）'!$C$6:$K$35,9,FALSE))</f>
        <v/>
      </c>
      <c r="AL164" s="262" t="str">
        <f>IF(AL163="","",VLOOKUP(AL163,'シフト記号表（勤務時間帯）'!$C$6:$K$35,9,FALSE))</f>
        <v/>
      </c>
      <c r="AM164" s="263" t="str">
        <f>IF(AM163="","",VLOOKUP(AM163,'シフト記号表（勤務時間帯）'!$C$6:$K$35,9,FALSE))</f>
        <v/>
      </c>
      <c r="AN164" s="261" t="str">
        <f>IF(AN163="","",VLOOKUP(AN163,'シフト記号表（勤務時間帯）'!$C$6:$K$35,9,FALSE))</f>
        <v/>
      </c>
      <c r="AO164" s="262" t="str">
        <f>IF(AO163="","",VLOOKUP(AO163,'シフト記号表（勤務時間帯）'!$C$6:$K$35,9,FALSE))</f>
        <v/>
      </c>
      <c r="AP164" s="262" t="str">
        <f>IF(AP163="","",VLOOKUP(AP163,'シフト記号表（勤務時間帯）'!$C$6:$K$35,9,FALSE))</f>
        <v/>
      </c>
      <c r="AQ164" s="262" t="str">
        <f>IF(AQ163="","",VLOOKUP(AQ163,'シフト記号表（勤務時間帯）'!$C$6:$K$35,9,FALSE))</f>
        <v/>
      </c>
      <c r="AR164" s="262" t="str">
        <f>IF(AR163="","",VLOOKUP(AR163,'シフト記号表（勤務時間帯）'!$C$6:$K$35,9,FALSE))</f>
        <v/>
      </c>
      <c r="AS164" s="262" t="str">
        <f>IF(AS163="","",VLOOKUP(AS163,'シフト記号表（勤務時間帯）'!$C$6:$K$35,9,FALSE))</f>
        <v/>
      </c>
      <c r="AT164" s="263" t="str">
        <f>IF(AT163="","",VLOOKUP(AT163,'シフト記号表（勤務時間帯）'!$C$6:$K$35,9,FALSE))</f>
        <v/>
      </c>
      <c r="AU164" s="261" t="str">
        <f>IF(AU163="","",VLOOKUP(AU163,'シフト記号表（勤務時間帯）'!$C$6:$K$35,9,FALSE))</f>
        <v/>
      </c>
      <c r="AV164" s="262" t="str">
        <f>IF(AV163="","",VLOOKUP(AV163,'シフト記号表（勤務時間帯）'!$C$6:$K$35,9,FALSE))</f>
        <v/>
      </c>
      <c r="AW164" s="262" t="str">
        <f>IF(AW163="","",VLOOKUP(AW163,'シフト記号表（勤務時間帯）'!$C$6:$K$35,9,FALSE))</f>
        <v/>
      </c>
      <c r="AX164" s="549">
        <f>IF($BB$3="４週",SUM(S164:AT164),IF($BB$3="暦月",SUM(S164:AW164),""))</f>
        <v>0</v>
      </c>
      <c r="AY164" s="550"/>
      <c r="AZ164" s="551">
        <f>IF($BB$3="４週",AX164/4,IF($BB$3="暦月",'地密通所（100名）'!AX164/('地密通所（100名）'!$BB$8/7),""))</f>
        <v>0</v>
      </c>
      <c r="BA164" s="552"/>
      <c r="BB164" s="469"/>
      <c r="BC164" s="404"/>
      <c r="BD164" s="404"/>
      <c r="BE164" s="404"/>
      <c r="BF164" s="405"/>
    </row>
    <row r="165" spans="2:58" ht="20.25" customHeight="1" x14ac:dyDescent="0.4">
      <c r="B165" s="528"/>
      <c r="C165" s="422"/>
      <c r="D165" s="423"/>
      <c r="E165" s="424"/>
      <c r="F165" s="121">
        <f>C163</f>
        <v>0</v>
      </c>
      <c r="G165" s="446"/>
      <c r="H165" s="346"/>
      <c r="I165" s="347"/>
      <c r="J165" s="347"/>
      <c r="K165" s="348"/>
      <c r="L165" s="451"/>
      <c r="M165" s="452"/>
      <c r="N165" s="452"/>
      <c r="O165" s="453"/>
      <c r="P165" s="553" t="s">
        <v>50</v>
      </c>
      <c r="Q165" s="554"/>
      <c r="R165" s="555"/>
      <c r="S165" s="264" t="str">
        <f>IF(S163="","",VLOOKUP(S163,'シフト記号表（勤務時間帯）'!$C$6:$U$35,19,FALSE))</f>
        <v/>
      </c>
      <c r="T165" s="265" t="str">
        <f>IF(T163="","",VLOOKUP(T163,'シフト記号表（勤務時間帯）'!$C$6:$U$35,19,FALSE))</f>
        <v/>
      </c>
      <c r="U165" s="265" t="str">
        <f>IF(U163="","",VLOOKUP(U163,'シフト記号表（勤務時間帯）'!$C$6:$U$35,19,FALSE))</f>
        <v/>
      </c>
      <c r="V165" s="265" t="str">
        <f>IF(V163="","",VLOOKUP(V163,'シフト記号表（勤務時間帯）'!$C$6:$U$35,19,FALSE))</f>
        <v/>
      </c>
      <c r="W165" s="265" t="str">
        <f>IF(W163="","",VLOOKUP(W163,'シフト記号表（勤務時間帯）'!$C$6:$U$35,19,FALSE))</f>
        <v/>
      </c>
      <c r="X165" s="265" t="str">
        <f>IF(X163="","",VLOOKUP(X163,'シフト記号表（勤務時間帯）'!$C$6:$U$35,19,FALSE))</f>
        <v/>
      </c>
      <c r="Y165" s="266" t="str">
        <f>IF(Y163="","",VLOOKUP(Y163,'シフト記号表（勤務時間帯）'!$C$6:$U$35,19,FALSE))</f>
        <v/>
      </c>
      <c r="Z165" s="264" t="str">
        <f>IF(Z163="","",VLOOKUP(Z163,'シフト記号表（勤務時間帯）'!$C$6:$U$35,19,FALSE))</f>
        <v/>
      </c>
      <c r="AA165" s="265" t="str">
        <f>IF(AA163="","",VLOOKUP(AA163,'シフト記号表（勤務時間帯）'!$C$6:$U$35,19,FALSE))</f>
        <v/>
      </c>
      <c r="AB165" s="265" t="str">
        <f>IF(AB163="","",VLOOKUP(AB163,'シフト記号表（勤務時間帯）'!$C$6:$U$35,19,FALSE))</f>
        <v/>
      </c>
      <c r="AC165" s="265" t="str">
        <f>IF(AC163="","",VLOOKUP(AC163,'シフト記号表（勤務時間帯）'!$C$6:$U$35,19,FALSE))</f>
        <v/>
      </c>
      <c r="AD165" s="265" t="str">
        <f>IF(AD163="","",VLOOKUP(AD163,'シフト記号表（勤務時間帯）'!$C$6:$U$35,19,FALSE))</f>
        <v/>
      </c>
      <c r="AE165" s="265" t="str">
        <f>IF(AE163="","",VLOOKUP(AE163,'シフト記号表（勤務時間帯）'!$C$6:$U$35,19,FALSE))</f>
        <v/>
      </c>
      <c r="AF165" s="266" t="str">
        <f>IF(AF163="","",VLOOKUP(AF163,'シフト記号表（勤務時間帯）'!$C$6:$U$35,19,FALSE))</f>
        <v/>
      </c>
      <c r="AG165" s="264" t="str">
        <f>IF(AG163="","",VLOOKUP(AG163,'シフト記号表（勤務時間帯）'!$C$6:$U$35,19,FALSE))</f>
        <v/>
      </c>
      <c r="AH165" s="265" t="str">
        <f>IF(AH163="","",VLOOKUP(AH163,'シフト記号表（勤務時間帯）'!$C$6:$U$35,19,FALSE))</f>
        <v/>
      </c>
      <c r="AI165" s="265" t="str">
        <f>IF(AI163="","",VLOOKUP(AI163,'シフト記号表（勤務時間帯）'!$C$6:$U$35,19,FALSE))</f>
        <v/>
      </c>
      <c r="AJ165" s="265" t="str">
        <f>IF(AJ163="","",VLOOKUP(AJ163,'シフト記号表（勤務時間帯）'!$C$6:$U$35,19,FALSE))</f>
        <v/>
      </c>
      <c r="AK165" s="265" t="str">
        <f>IF(AK163="","",VLOOKUP(AK163,'シフト記号表（勤務時間帯）'!$C$6:$U$35,19,FALSE))</f>
        <v/>
      </c>
      <c r="AL165" s="265" t="str">
        <f>IF(AL163="","",VLOOKUP(AL163,'シフト記号表（勤務時間帯）'!$C$6:$U$35,19,FALSE))</f>
        <v/>
      </c>
      <c r="AM165" s="266" t="str">
        <f>IF(AM163="","",VLOOKUP(AM163,'シフト記号表（勤務時間帯）'!$C$6:$U$35,19,FALSE))</f>
        <v/>
      </c>
      <c r="AN165" s="264" t="str">
        <f>IF(AN163="","",VLOOKUP(AN163,'シフト記号表（勤務時間帯）'!$C$6:$U$35,19,FALSE))</f>
        <v/>
      </c>
      <c r="AO165" s="265" t="str">
        <f>IF(AO163="","",VLOOKUP(AO163,'シフト記号表（勤務時間帯）'!$C$6:$U$35,19,FALSE))</f>
        <v/>
      </c>
      <c r="AP165" s="265" t="str">
        <f>IF(AP163="","",VLOOKUP(AP163,'シフト記号表（勤務時間帯）'!$C$6:$U$35,19,FALSE))</f>
        <v/>
      </c>
      <c r="AQ165" s="265" t="str">
        <f>IF(AQ163="","",VLOOKUP(AQ163,'シフト記号表（勤務時間帯）'!$C$6:$U$35,19,FALSE))</f>
        <v/>
      </c>
      <c r="AR165" s="265" t="str">
        <f>IF(AR163="","",VLOOKUP(AR163,'シフト記号表（勤務時間帯）'!$C$6:$U$35,19,FALSE))</f>
        <v/>
      </c>
      <c r="AS165" s="265" t="str">
        <f>IF(AS163="","",VLOOKUP(AS163,'シフト記号表（勤務時間帯）'!$C$6:$U$35,19,FALSE))</f>
        <v/>
      </c>
      <c r="AT165" s="266" t="str">
        <f>IF(AT163="","",VLOOKUP(AT163,'シフト記号表（勤務時間帯）'!$C$6:$U$35,19,FALSE))</f>
        <v/>
      </c>
      <c r="AU165" s="264" t="str">
        <f>IF(AU163="","",VLOOKUP(AU163,'シフト記号表（勤務時間帯）'!$C$6:$U$35,19,FALSE))</f>
        <v/>
      </c>
      <c r="AV165" s="265" t="str">
        <f>IF(AV163="","",VLOOKUP(AV163,'シフト記号表（勤務時間帯）'!$C$6:$U$35,19,FALSE))</f>
        <v/>
      </c>
      <c r="AW165" s="265" t="str">
        <f>IF(AW163="","",VLOOKUP(AW163,'シフト記号表（勤務時間帯）'!$C$6:$U$35,19,FALSE))</f>
        <v/>
      </c>
      <c r="AX165" s="530">
        <f>IF($BB$3="４週",SUM(S165:AT165),IF($BB$3="暦月",SUM(S165:AW165),""))</f>
        <v>0</v>
      </c>
      <c r="AY165" s="531"/>
      <c r="AZ165" s="542">
        <f>IF($BB$3="４週",AX165/4,IF($BB$3="暦月",'地密通所（100名）'!AX165/('地密通所（100名）'!$BB$8/7),""))</f>
        <v>0</v>
      </c>
      <c r="BA165" s="543"/>
      <c r="BB165" s="470"/>
      <c r="BC165" s="452"/>
      <c r="BD165" s="452"/>
      <c r="BE165" s="452"/>
      <c r="BF165" s="453"/>
    </row>
    <row r="166" spans="2:58" ht="20.25" customHeight="1" x14ac:dyDescent="0.4">
      <c r="B166" s="528">
        <f>B163+1</f>
        <v>49</v>
      </c>
      <c r="C166" s="416"/>
      <c r="D166" s="417"/>
      <c r="E166" s="418"/>
      <c r="F166" s="118"/>
      <c r="G166" s="445"/>
      <c r="H166" s="447"/>
      <c r="I166" s="347"/>
      <c r="J166" s="347"/>
      <c r="K166" s="348"/>
      <c r="L166" s="448"/>
      <c r="M166" s="449"/>
      <c r="N166" s="449"/>
      <c r="O166" s="450"/>
      <c r="P166" s="536" t="s">
        <v>49</v>
      </c>
      <c r="Q166" s="537"/>
      <c r="R166" s="538"/>
      <c r="S166" s="274"/>
      <c r="T166" s="273"/>
      <c r="U166" s="273"/>
      <c r="V166" s="273"/>
      <c r="W166" s="273"/>
      <c r="X166" s="273"/>
      <c r="Y166" s="275"/>
      <c r="Z166" s="274"/>
      <c r="AA166" s="273"/>
      <c r="AB166" s="273"/>
      <c r="AC166" s="273"/>
      <c r="AD166" s="273"/>
      <c r="AE166" s="273"/>
      <c r="AF166" s="275"/>
      <c r="AG166" s="274"/>
      <c r="AH166" s="273"/>
      <c r="AI166" s="273"/>
      <c r="AJ166" s="273"/>
      <c r="AK166" s="273"/>
      <c r="AL166" s="273"/>
      <c r="AM166" s="275"/>
      <c r="AN166" s="274"/>
      <c r="AO166" s="273"/>
      <c r="AP166" s="273"/>
      <c r="AQ166" s="273"/>
      <c r="AR166" s="273"/>
      <c r="AS166" s="273"/>
      <c r="AT166" s="275"/>
      <c r="AU166" s="274"/>
      <c r="AV166" s="273"/>
      <c r="AW166" s="273"/>
      <c r="AX166" s="638"/>
      <c r="AY166" s="639"/>
      <c r="AZ166" s="640"/>
      <c r="BA166" s="641"/>
      <c r="BB166" s="468"/>
      <c r="BC166" s="449"/>
      <c r="BD166" s="449"/>
      <c r="BE166" s="449"/>
      <c r="BF166" s="450"/>
    </row>
    <row r="167" spans="2:58" ht="20.25" customHeight="1" x14ac:dyDescent="0.4">
      <c r="B167" s="528"/>
      <c r="C167" s="419"/>
      <c r="D167" s="420"/>
      <c r="E167" s="421"/>
      <c r="F167" s="92"/>
      <c r="G167" s="342"/>
      <c r="H167" s="346"/>
      <c r="I167" s="347"/>
      <c r="J167" s="347"/>
      <c r="K167" s="348"/>
      <c r="L167" s="403"/>
      <c r="M167" s="404"/>
      <c r="N167" s="404"/>
      <c r="O167" s="405"/>
      <c r="P167" s="546" t="s">
        <v>15</v>
      </c>
      <c r="Q167" s="547"/>
      <c r="R167" s="548"/>
      <c r="S167" s="261" t="str">
        <f>IF(S166="","",VLOOKUP(S166,'シフト記号表（勤務時間帯）'!$C$6:$K$35,9,FALSE))</f>
        <v/>
      </c>
      <c r="T167" s="262" t="str">
        <f>IF(T166="","",VLOOKUP(T166,'シフト記号表（勤務時間帯）'!$C$6:$K$35,9,FALSE))</f>
        <v/>
      </c>
      <c r="U167" s="262" t="str">
        <f>IF(U166="","",VLOOKUP(U166,'シフト記号表（勤務時間帯）'!$C$6:$K$35,9,FALSE))</f>
        <v/>
      </c>
      <c r="V167" s="262" t="str">
        <f>IF(V166="","",VLOOKUP(V166,'シフト記号表（勤務時間帯）'!$C$6:$K$35,9,FALSE))</f>
        <v/>
      </c>
      <c r="W167" s="262" t="str">
        <f>IF(W166="","",VLOOKUP(W166,'シフト記号表（勤務時間帯）'!$C$6:$K$35,9,FALSE))</f>
        <v/>
      </c>
      <c r="X167" s="262" t="str">
        <f>IF(X166="","",VLOOKUP(X166,'シフト記号表（勤務時間帯）'!$C$6:$K$35,9,FALSE))</f>
        <v/>
      </c>
      <c r="Y167" s="263" t="str">
        <f>IF(Y166="","",VLOOKUP(Y166,'シフト記号表（勤務時間帯）'!$C$6:$K$35,9,FALSE))</f>
        <v/>
      </c>
      <c r="Z167" s="261" t="str">
        <f>IF(Z166="","",VLOOKUP(Z166,'シフト記号表（勤務時間帯）'!$C$6:$K$35,9,FALSE))</f>
        <v/>
      </c>
      <c r="AA167" s="262" t="str">
        <f>IF(AA166="","",VLOOKUP(AA166,'シフト記号表（勤務時間帯）'!$C$6:$K$35,9,FALSE))</f>
        <v/>
      </c>
      <c r="AB167" s="262" t="str">
        <f>IF(AB166="","",VLOOKUP(AB166,'シフト記号表（勤務時間帯）'!$C$6:$K$35,9,FALSE))</f>
        <v/>
      </c>
      <c r="AC167" s="262" t="str">
        <f>IF(AC166="","",VLOOKUP(AC166,'シフト記号表（勤務時間帯）'!$C$6:$K$35,9,FALSE))</f>
        <v/>
      </c>
      <c r="AD167" s="262" t="str">
        <f>IF(AD166="","",VLOOKUP(AD166,'シフト記号表（勤務時間帯）'!$C$6:$K$35,9,FALSE))</f>
        <v/>
      </c>
      <c r="AE167" s="262" t="str">
        <f>IF(AE166="","",VLOOKUP(AE166,'シフト記号表（勤務時間帯）'!$C$6:$K$35,9,FALSE))</f>
        <v/>
      </c>
      <c r="AF167" s="263" t="str">
        <f>IF(AF166="","",VLOOKUP(AF166,'シフト記号表（勤務時間帯）'!$C$6:$K$35,9,FALSE))</f>
        <v/>
      </c>
      <c r="AG167" s="261" t="str">
        <f>IF(AG166="","",VLOOKUP(AG166,'シフト記号表（勤務時間帯）'!$C$6:$K$35,9,FALSE))</f>
        <v/>
      </c>
      <c r="AH167" s="262" t="str">
        <f>IF(AH166="","",VLOOKUP(AH166,'シフト記号表（勤務時間帯）'!$C$6:$K$35,9,FALSE))</f>
        <v/>
      </c>
      <c r="AI167" s="262" t="str">
        <f>IF(AI166="","",VLOOKUP(AI166,'シフト記号表（勤務時間帯）'!$C$6:$K$35,9,FALSE))</f>
        <v/>
      </c>
      <c r="AJ167" s="262" t="str">
        <f>IF(AJ166="","",VLOOKUP(AJ166,'シフト記号表（勤務時間帯）'!$C$6:$K$35,9,FALSE))</f>
        <v/>
      </c>
      <c r="AK167" s="262" t="str">
        <f>IF(AK166="","",VLOOKUP(AK166,'シフト記号表（勤務時間帯）'!$C$6:$K$35,9,FALSE))</f>
        <v/>
      </c>
      <c r="AL167" s="262" t="str">
        <f>IF(AL166="","",VLOOKUP(AL166,'シフト記号表（勤務時間帯）'!$C$6:$K$35,9,FALSE))</f>
        <v/>
      </c>
      <c r="AM167" s="263" t="str">
        <f>IF(AM166="","",VLOOKUP(AM166,'シフト記号表（勤務時間帯）'!$C$6:$K$35,9,FALSE))</f>
        <v/>
      </c>
      <c r="AN167" s="261" t="str">
        <f>IF(AN166="","",VLOOKUP(AN166,'シフト記号表（勤務時間帯）'!$C$6:$K$35,9,FALSE))</f>
        <v/>
      </c>
      <c r="AO167" s="262" t="str">
        <f>IF(AO166="","",VLOOKUP(AO166,'シフト記号表（勤務時間帯）'!$C$6:$K$35,9,FALSE))</f>
        <v/>
      </c>
      <c r="AP167" s="262" t="str">
        <f>IF(AP166="","",VLOOKUP(AP166,'シフト記号表（勤務時間帯）'!$C$6:$K$35,9,FALSE))</f>
        <v/>
      </c>
      <c r="AQ167" s="262" t="str">
        <f>IF(AQ166="","",VLOOKUP(AQ166,'シフト記号表（勤務時間帯）'!$C$6:$K$35,9,FALSE))</f>
        <v/>
      </c>
      <c r="AR167" s="262" t="str">
        <f>IF(AR166="","",VLOOKUP(AR166,'シフト記号表（勤務時間帯）'!$C$6:$K$35,9,FALSE))</f>
        <v/>
      </c>
      <c r="AS167" s="262" t="str">
        <f>IF(AS166="","",VLOOKUP(AS166,'シフト記号表（勤務時間帯）'!$C$6:$K$35,9,FALSE))</f>
        <v/>
      </c>
      <c r="AT167" s="263" t="str">
        <f>IF(AT166="","",VLOOKUP(AT166,'シフト記号表（勤務時間帯）'!$C$6:$K$35,9,FALSE))</f>
        <v/>
      </c>
      <c r="AU167" s="261" t="str">
        <f>IF(AU166="","",VLOOKUP(AU166,'シフト記号表（勤務時間帯）'!$C$6:$K$35,9,FALSE))</f>
        <v/>
      </c>
      <c r="AV167" s="262" t="str">
        <f>IF(AV166="","",VLOOKUP(AV166,'シフト記号表（勤務時間帯）'!$C$6:$K$35,9,FALSE))</f>
        <v/>
      </c>
      <c r="AW167" s="262" t="str">
        <f>IF(AW166="","",VLOOKUP(AW166,'シフト記号表（勤務時間帯）'!$C$6:$K$35,9,FALSE))</f>
        <v/>
      </c>
      <c r="AX167" s="549">
        <f>IF($BB$3="４週",SUM(S167:AT167),IF($BB$3="暦月",SUM(S167:AW167),""))</f>
        <v>0</v>
      </c>
      <c r="AY167" s="550"/>
      <c r="AZ167" s="551">
        <f>IF($BB$3="４週",AX167/4,IF($BB$3="暦月",'地密通所（100名）'!AX167/('地密通所（100名）'!$BB$8/7),""))</f>
        <v>0</v>
      </c>
      <c r="BA167" s="552"/>
      <c r="BB167" s="469"/>
      <c r="BC167" s="404"/>
      <c r="BD167" s="404"/>
      <c r="BE167" s="404"/>
      <c r="BF167" s="405"/>
    </row>
    <row r="168" spans="2:58" ht="20.25" customHeight="1" x14ac:dyDescent="0.4">
      <c r="B168" s="528"/>
      <c r="C168" s="422"/>
      <c r="D168" s="423"/>
      <c r="E168" s="424"/>
      <c r="F168" s="121">
        <f>C166</f>
        <v>0</v>
      </c>
      <c r="G168" s="446"/>
      <c r="H168" s="346"/>
      <c r="I168" s="347"/>
      <c r="J168" s="347"/>
      <c r="K168" s="348"/>
      <c r="L168" s="451"/>
      <c r="M168" s="452"/>
      <c r="N168" s="452"/>
      <c r="O168" s="453"/>
      <c r="P168" s="553" t="s">
        <v>50</v>
      </c>
      <c r="Q168" s="554"/>
      <c r="R168" s="555"/>
      <c r="S168" s="264" t="str">
        <f>IF(S166="","",VLOOKUP(S166,'シフト記号表（勤務時間帯）'!$C$6:$U$35,19,FALSE))</f>
        <v/>
      </c>
      <c r="T168" s="265" t="str">
        <f>IF(T166="","",VLOOKUP(T166,'シフト記号表（勤務時間帯）'!$C$6:$U$35,19,FALSE))</f>
        <v/>
      </c>
      <c r="U168" s="265" t="str">
        <f>IF(U166="","",VLOOKUP(U166,'シフト記号表（勤務時間帯）'!$C$6:$U$35,19,FALSE))</f>
        <v/>
      </c>
      <c r="V168" s="265" t="str">
        <f>IF(V166="","",VLOOKUP(V166,'シフト記号表（勤務時間帯）'!$C$6:$U$35,19,FALSE))</f>
        <v/>
      </c>
      <c r="W168" s="265" t="str">
        <f>IF(W166="","",VLOOKUP(W166,'シフト記号表（勤務時間帯）'!$C$6:$U$35,19,FALSE))</f>
        <v/>
      </c>
      <c r="X168" s="265" t="str">
        <f>IF(X166="","",VLOOKUP(X166,'シフト記号表（勤務時間帯）'!$C$6:$U$35,19,FALSE))</f>
        <v/>
      </c>
      <c r="Y168" s="266" t="str">
        <f>IF(Y166="","",VLOOKUP(Y166,'シフト記号表（勤務時間帯）'!$C$6:$U$35,19,FALSE))</f>
        <v/>
      </c>
      <c r="Z168" s="264" t="str">
        <f>IF(Z166="","",VLOOKUP(Z166,'シフト記号表（勤務時間帯）'!$C$6:$U$35,19,FALSE))</f>
        <v/>
      </c>
      <c r="AA168" s="265" t="str">
        <f>IF(AA166="","",VLOOKUP(AA166,'シフト記号表（勤務時間帯）'!$C$6:$U$35,19,FALSE))</f>
        <v/>
      </c>
      <c r="AB168" s="265" t="str">
        <f>IF(AB166="","",VLOOKUP(AB166,'シフト記号表（勤務時間帯）'!$C$6:$U$35,19,FALSE))</f>
        <v/>
      </c>
      <c r="AC168" s="265" t="str">
        <f>IF(AC166="","",VLOOKUP(AC166,'シフト記号表（勤務時間帯）'!$C$6:$U$35,19,FALSE))</f>
        <v/>
      </c>
      <c r="AD168" s="265" t="str">
        <f>IF(AD166="","",VLOOKUP(AD166,'シフト記号表（勤務時間帯）'!$C$6:$U$35,19,FALSE))</f>
        <v/>
      </c>
      <c r="AE168" s="265" t="str">
        <f>IF(AE166="","",VLOOKUP(AE166,'シフト記号表（勤務時間帯）'!$C$6:$U$35,19,FALSE))</f>
        <v/>
      </c>
      <c r="AF168" s="266" t="str">
        <f>IF(AF166="","",VLOOKUP(AF166,'シフト記号表（勤務時間帯）'!$C$6:$U$35,19,FALSE))</f>
        <v/>
      </c>
      <c r="AG168" s="264" t="str">
        <f>IF(AG166="","",VLOOKUP(AG166,'シフト記号表（勤務時間帯）'!$C$6:$U$35,19,FALSE))</f>
        <v/>
      </c>
      <c r="AH168" s="265" t="str">
        <f>IF(AH166="","",VLOOKUP(AH166,'シフト記号表（勤務時間帯）'!$C$6:$U$35,19,FALSE))</f>
        <v/>
      </c>
      <c r="AI168" s="265" t="str">
        <f>IF(AI166="","",VLOOKUP(AI166,'シフト記号表（勤務時間帯）'!$C$6:$U$35,19,FALSE))</f>
        <v/>
      </c>
      <c r="AJ168" s="265" t="str">
        <f>IF(AJ166="","",VLOOKUP(AJ166,'シフト記号表（勤務時間帯）'!$C$6:$U$35,19,FALSE))</f>
        <v/>
      </c>
      <c r="AK168" s="265" t="str">
        <f>IF(AK166="","",VLOOKUP(AK166,'シフト記号表（勤務時間帯）'!$C$6:$U$35,19,FALSE))</f>
        <v/>
      </c>
      <c r="AL168" s="265" t="str">
        <f>IF(AL166="","",VLOOKUP(AL166,'シフト記号表（勤務時間帯）'!$C$6:$U$35,19,FALSE))</f>
        <v/>
      </c>
      <c r="AM168" s="266" t="str">
        <f>IF(AM166="","",VLOOKUP(AM166,'シフト記号表（勤務時間帯）'!$C$6:$U$35,19,FALSE))</f>
        <v/>
      </c>
      <c r="AN168" s="264" t="str">
        <f>IF(AN166="","",VLOOKUP(AN166,'シフト記号表（勤務時間帯）'!$C$6:$U$35,19,FALSE))</f>
        <v/>
      </c>
      <c r="AO168" s="265" t="str">
        <f>IF(AO166="","",VLOOKUP(AO166,'シフト記号表（勤務時間帯）'!$C$6:$U$35,19,FALSE))</f>
        <v/>
      </c>
      <c r="AP168" s="265" t="str">
        <f>IF(AP166="","",VLOOKUP(AP166,'シフト記号表（勤務時間帯）'!$C$6:$U$35,19,FALSE))</f>
        <v/>
      </c>
      <c r="AQ168" s="265" t="str">
        <f>IF(AQ166="","",VLOOKUP(AQ166,'シフト記号表（勤務時間帯）'!$C$6:$U$35,19,FALSE))</f>
        <v/>
      </c>
      <c r="AR168" s="265" t="str">
        <f>IF(AR166="","",VLOOKUP(AR166,'シフト記号表（勤務時間帯）'!$C$6:$U$35,19,FALSE))</f>
        <v/>
      </c>
      <c r="AS168" s="265" t="str">
        <f>IF(AS166="","",VLOOKUP(AS166,'シフト記号表（勤務時間帯）'!$C$6:$U$35,19,FALSE))</f>
        <v/>
      </c>
      <c r="AT168" s="266" t="str">
        <f>IF(AT166="","",VLOOKUP(AT166,'シフト記号表（勤務時間帯）'!$C$6:$U$35,19,FALSE))</f>
        <v/>
      </c>
      <c r="AU168" s="264" t="str">
        <f>IF(AU166="","",VLOOKUP(AU166,'シフト記号表（勤務時間帯）'!$C$6:$U$35,19,FALSE))</f>
        <v/>
      </c>
      <c r="AV168" s="265" t="str">
        <f>IF(AV166="","",VLOOKUP(AV166,'シフト記号表（勤務時間帯）'!$C$6:$U$35,19,FALSE))</f>
        <v/>
      </c>
      <c r="AW168" s="265" t="str">
        <f>IF(AW166="","",VLOOKUP(AW166,'シフト記号表（勤務時間帯）'!$C$6:$U$35,19,FALSE))</f>
        <v/>
      </c>
      <c r="AX168" s="530">
        <f>IF($BB$3="４週",SUM(S168:AT168),IF($BB$3="暦月",SUM(S168:AW168),""))</f>
        <v>0</v>
      </c>
      <c r="AY168" s="531"/>
      <c r="AZ168" s="542">
        <f>IF($BB$3="４週",AX168/4,IF($BB$3="暦月",'地密通所（100名）'!AX168/('地密通所（100名）'!$BB$8/7),""))</f>
        <v>0</v>
      </c>
      <c r="BA168" s="543"/>
      <c r="BB168" s="470"/>
      <c r="BC168" s="452"/>
      <c r="BD168" s="452"/>
      <c r="BE168" s="452"/>
      <c r="BF168" s="453"/>
    </row>
    <row r="169" spans="2:58" ht="20.25" customHeight="1" x14ac:dyDescent="0.4">
      <c r="B169" s="528">
        <f>B166+1</f>
        <v>50</v>
      </c>
      <c r="C169" s="416"/>
      <c r="D169" s="417"/>
      <c r="E169" s="418"/>
      <c r="F169" s="118"/>
      <c r="G169" s="445"/>
      <c r="H169" s="447"/>
      <c r="I169" s="347"/>
      <c r="J169" s="347"/>
      <c r="K169" s="348"/>
      <c r="L169" s="448"/>
      <c r="M169" s="449"/>
      <c r="N169" s="449"/>
      <c r="O169" s="450"/>
      <c r="P169" s="536" t="s">
        <v>49</v>
      </c>
      <c r="Q169" s="537"/>
      <c r="R169" s="538"/>
      <c r="S169" s="274"/>
      <c r="T169" s="273"/>
      <c r="U169" s="273"/>
      <c r="V169" s="273"/>
      <c r="W169" s="273"/>
      <c r="X169" s="273"/>
      <c r="Y169" s="275"/>
      <c r="Z169" s="274"/>
      <c r="AA169" s="273"/>
      <c r="AB169" s="273"/>
      <c r="AC169" s="273"/>
      <c r="AD169" s="273"/>
      <c r="AE169" s="273"/>
      <c r="AF169" s="275"/>
      <c r="AG169" s="274"/>
      <c r="AH169" s="273"/>
      <c r="AI169" s="273"/>
      <c r="AJ169" s="273"/>
      <c r="AK169" s="273"/>
      <c r="AL169" s="273"/>
      <c r="AM169" s="275"/>
      <c r="AN169" s="274"/>
      <c r="AO169" s="273"/>
      <c r="AP169" s="273"/>
      <c r="AQ169" s="273"/>
      <c r="AR169" s="273"/>
      <c r="AS169" s="273"/>
      <c r="AT169" s="275"/>
      <c r="AU169" s="274"/>
      <c r="AV169" s="273"/>
      <c r="AW169" s="273"/>
      <c r="AX169" s="638"/>
      <c r="AY169" s="639"/>
      <c r="AZ169" s="640"/>
      <c r="BA169" s="641"/>
      <c r="BB169" s="468"/>
      <c r="BC169" s="449"/>
      <c r="BD169" s="449"/>
      <c r="BE169" s="449"/>
      <c r="BF169" s="450"/>
    </row>
    <row r="170" spans="2:58" ht="20.25" customHeight="1" x14ac:dyDescent="0.4">
      <c r="B170" s="528"/>
      <c r="C170" s="419"/>
      <c r="D170" s="420"/>
      <c r="E170" s="421"/>
      <c r="F170" s="92"/>
      <c r="G170" s="342"/>
      <c r="H170" s="346"/>
      <c r="I170" s="347"/>
      <c r="J170" s="347"/>
      <c r="K170" s="348"/>
      <c r="L170" s="403"/>
      <c r="M170" s="404"/>
      <c r="N170" s="404"/>
      <c r="O170" s="405"/>
      <c r="P170" s="546" t="s">
        <v>15</v>
      </c>
      <c r="Q170" s="547"/>
      <c r="R170" s="548"/>
      <c r="S170" s="261" t="str">
        <f>IF(S169="","",VLOOKUP(S169,'シフト記号表（勤務時間帯）'!$C$6:$K$35,9,FALSE))</f>
        <v/>
      </c>
      <c r="T170" s="262" t="str">
        <f>IF(T169="","",VLOOKUP(T169,'シフト記号表（勤務時間帯）'!$C$6:$K$35,9,FALSE))</f>
        <v/>
      </c>
      <c r="U170" s="262" t="str">
        <f>IF(U169="","",VLOOKUP(U169,'シフト記号表（勤務時間帯）'!$C$6:$K$35,9,FALSE))</f>
        <v/>
      </c>
      <c r="V170" s="262" t="str">
        <f>IF(V169="","",VLOOKUP(V169,'シフト記号表（勤務時間帯）'!$C$6:$K$35,9,FALSE))</f>
        <v/>
      </c>
      <c r="W170" s="262" t="str">
        <f>IF(W169="","",VLOOKUP(W169,'シフト記号表（勤務時間帯）'!$C$6:$K$35,9,FALSE))</f>
        <v/>
      </c>
      <c r="X170" s="262" t="str">
        <f>IF(X169="","",VLOOKUP(X169,'シフト記号表（勤務時間帯）'!$C$6:$K$35,9,FALSE))</f>
        <v/>
      </c>
      <c r="Y170" s="263" t="str">
        <f>IF(Y169="","",VLOOKUP(Y169,'シフト記号表（勤務時間帯）'!$C$6:$K$35,9,FALSE))</f>
        <v/>
      </c>
      <c r="Z170" s="261" t="str">
        <f>IF(Z169="","",VLOOKUP(Z169,'シフト記号表（勤務時間帯）'!$C$6:$K$35,9,FALSE))</f>
        <v/>
      </c>
      <c r="AA170" s="262" t="str">
        <f>IF(AA169="","",VLOOKUP(AA169,'シフト記号表（勤務時間帯）'!$C$6:$K$35,9,FALSE))</f>
        <v/>
      </c>
      <c r="AB170" s="262" t="str">
        <f>IF(AB169="","",VLOOKUP(AB169,'シフト記号表（勤務時間帯）'!$C$6:$K$35,9,FALSE))</f>
        <v/>
      </c>
      <c r="AC170" s="262" t="str">
        <f>IF(AC169="","",VLOOKUP(AC169,'シフト記号表（勤務時間帯）'!$C$6:$K$35,9,FALSE))</f>
        <v/>
      </c>
      <c r="AD170" s="262" t="str">
        <f>IF(AD169="","",VLOOKUP(AD169,'シフト記号表（勤務時間帯）'!$C$6:$K$35,9,FALSE))</f>
        <v/>
      </c>
      <c r="AE170" s="262" t="str">
        <f>IF(AE169="","",VLOOKUP(AE169,'シフト記号表（勤務時間帯）'!$C$6:$K$35,9,FALSE))</f>
        <v/>
      </c>
      <c r="AF170" s="263" t="str">
        <f>IF(AF169="","",VLOOKUP(AF169,'シフト記号表（勤務時間帯）'!$C$6:$K$35,9,FALSE))</f>
        <v/>
      </c>
      <c r="AG170" s="261" t="str">
        <f>IF(AG169="","",VLOOKUP(AG169,'シフト記号表（勤務時間帯）'!$C$6:$K$35,9,FALSE))</f>
        <v/>
      </c>
      <c r="AH170" s="262" t="str">
        <f>IF(AH169="","",VLOOKUP(AH169,'シフト記号表（勤務時間帯）'!$C$6:$K$35,9,FALSE))</f>
        <v/>
      </c>
      <c r="AI170" s="262" t="str">
        <f>IF(AI169="","",VLOOKUP(AI169,'シフト記号表（勤務時間帯）'!$C$6:$K$35,9,FALSE))</f>
        <v/>
      </c>
      <c r="AJ170" s="262" t="str">
        <f>IF(AJ169="","",VLOOKUP(AJ169,'シフト記号表（勤務時間帯）'!$C$6:$K$35,9,FALSE))</f>
        <v/>
      </c>
      <c r="AK170" s="262" t="str">
        <f>IF(AK169="","",VLOOKUP(AK169,'シフト記号表（勤務時間帯）'!$C$6:$K$35,9,FALSE))</f>
        <v/>
      </c>
      <c r="AL170" s="262" t="str">
        <f>IF(AL169="","",VLOOKUP(AL169,'シフト記号表（勤務時間帯）'!$C$6:$K$35,9,FALSE))</f>
        <v/>
      </c>
      <c r="AM170" s="263" t="str">
        <f>IF(AM169="","",VLOOKUP(AM169,'シフト記号表（勤務時間帯）'!$C$6:$K$35,9,FALSE))</f>
        <v/>
      </c>
      <c r="AN170" s="261" t="str">
        <f>IF(AN169="","",VLOOKUP(AN169,'シフト記号表（勤務時間帯）'!$C$6:$K$35,9,FALSE))</f>
        <v/>
      </c>
      <c r="AO170" s="262" t="str">
        <f>IF(AO169="","",VLOOKUP(AO169,'シフト記号表（勤務時間帯）'!$C$6:$K$35,9,FALSE))</f>
        <v/>
      </c>
      <c r="AP170" s="262" t="str">
        <f>IF(AP169="","",VLOOKUP(AP169,'シフト記号表（勤務時間帯）'!$C$6:$K$35,9,FALSE))</f>
        <v/>
      </c>
      <c r="AQ170" s="262" t="str">
        <f>IF(AQ169="","",VLOOKUP(AQ169,'シフト記号表（勤務時間帯）'!$C$6:$K$35,9,FALSE))</f>
        <v/>
      </c>
      <c r="AR170" s="262" t="str">
        <f>IF(AR169="","",VLOOKUP(AR169,'シフト記号表（勤務時間帯）'!$C$6:$K$35,9,FALSE))</f>
        <v/>
      </c>
      <c r="AS170" s="262" t="str">
        <f>IF(AS169="","",VLOOKUP(AS169,'シフト記号表（勤務時間帯）'!$C$6:$K$35,9,FALSE))</f>
        <v/>
      </c>
      <c r="AT170" s="263" t="str">
        <f>IF(AT169="","",VLOOKUP(AT169,'シフト記号表（勤務時間帯）'!$C$6:$K$35,9,FALSE))</f>
        <v/>
      </c>
      <c r="AU170" s="261" t="str">
        <f>IF(AU169="","",VLOOKUP(AU169,'シフト記号表（勤務時間帯）'!$C$6:$K$35,9,FALSE))</f>
        <v/>
      </c>
      <c r="AV170" s="262" t="str">
        <f>IF(AV169="","",VLOOKUP(AV169,'シフト記号表（勤務時間帯）'!$C$6:$K$35,9,FALSE))</f>
        <v/>
      </c>
      <c r="AW170" s="262" t="str">
        <f>IF(AW169="","",VLOOKUP(AW169,'シフト記号表（勤務時間帯）'!$C$6:$K$35,9,FALSE))</f>
        <v/>
      </c>
      <c r="AX170" s="549">
        <f>IF($BB$3="４週",SUM(S170:AT170),IF($BB$3="暦月",SUM(S170:AW170),""))</f>
        <v>0</v>
      </c>
      <c r="AY170" s="550"/>
      <c r="AZ170" s="551">
        <f>IF($BB$3="４週",AX170/4,IF($BB$3="暦月",'地密通所（100名）'!AX170/('地密通所（100名）'!$BB$8/7),""))</f>
        <v>0</v>
      </c>
      <c r="BA170" s="552"/>
      <c r="BB170" s="469"/>
      <c r="BC170" s="404"/>
      <c r="BD170" s="404"/>
      <c r="BE170" s="404"/>
      <c r="BF170" s="405"/>
    </row>
    <row r="171" spans="2:58" ht="20.25" customHeight="1" x14ac:dyDescent="0.4">
      <c r="B171" s="528"/>
      <c r="C171" s="422"/>
      <c r="D171" s="423"/>
      <c r="E171" s="424"/>
      <c r="F171" s="121">
        <f>C169</f>
        <v>0</v>
      </c>
      <c r="G171" s="446"/>
      <c r="H171" s="346"/>
      <c r="I171" s="347"/>
      <c r="J171" s="347"/>
      <c r="K171" s="348"/>
      <c r="L171" s="451"/>
      <c r="M171" s="452"/>
      <c r="N171" s="452"/>
      <c r="O171" s="453"/>
      <c r="P171" s="553" t="s">
        <v>50</v>
      </c>
      <c r="Q171" s="554"/>
      <c r="R171" s="555"/>
      <c r="S171" s="264" t="str">
        <f>IF(S169="","",VLOOKUP(S169,'シフト記号表（勤務時間帯）'!$C$6:$U$35,19,FALSE))</f>
        <v/>
      </c>
      <c r="T171" s="265" t="str">
        <f>IF(T169="","",VLOOKUP(T169,'シフト記号表（勤務時間帯）'!$C$6:$U$35,19,FALSE))</f>
        <v/>
      </c>
      <c r="U171" s="265" t="str">
        <f>IF(U169="","",VLOOKUP(U169,'シフト記号表（勤務時間帯）'!$C$6:$U$35,19,FALSE))</f>
        <v/>
      </c>
      <c r="V171" s="265" t="str">
        <f>IF(V169="","",VLOOKUP(V169,'シフト記号表（勤務時間帯）'!$C$6:$U$35,19,FALSE))</f>
        <v/>
      </c>
      <c r="W171" s="265" t="str">
        <f>IF(W169="","",VLOOKUP(W169,'シフト記号表（勤務時間帯）'!$C$6:$U$35,19,FALSE))</f>
        <v/>
      </c>
      <c r="X171" s="265" t="str">
        <f>IF(X169="","",VLOOKUP(X169,'シフト記号表（勤務時間帯）'!$C$6:$U$35,19,FALSE))</f>
        <v/>
      </c>
      <c r="Y171" s="266" t="str">
        <f>IF(Y169="","",VLOOKUP(Y169,'シフト記号表（勤務時間帯）'!$C$6:$U$35,19,FALSE))</f>
        <v/>
      </c>
      <c r="Z171" s="264" t="str">
        <f>IF(Z169="","",VLOOKUP(Z169,'シフト記号表（勤務時間帯）'!$C$6:$U$35,19,FALSE))</f>
        <v/>
      </c>
      <c r="AA171" s="265" t="str">
        <f>IF(AA169="","",VLOOKUP(AA169,'シフト記号表（勤務時間帯）'!$C$6:$U$35,19,FALSE))</f>
        <v/>
      </c>
      <c r="AB171" s="265" t="str">
        <f>IF(AB169="","",VLOOKUP(AB169,'シフト記号表（勤務時間帯）'!$C$6:$U$35,19,FALSE))</f>
        <v/>
      </c>
      <c r="AC171" s="265" t="str">
        <f>IF(AC169="","",VLOOKUP(AC169,'シフト記号表（勤務時間帯）'!$C$6:$U$35,19,FALSE))</f>
        <v/>
      </c>
      <c r="AD171" s="265" t="str">
        <f>IF(AD169="","",VLOOKUP(AD169,'シフト記号表（勤務時間帯）'!$C$6:$U$35,19,FALSE))</f>
        <v/>
      </c>
      <c r="AE171" s="265" t="str">
        <f>IF(AE169="","",VLOOKUP(AE169,'シフト記号表（勤務時間帯）'!$C$6:$U$35,19,FALSE))</f>
        <v/>
      </c>
      <c r="AF171" s="266" t="str">
        <f>IF(AF169="","",VLOOKUP(AF169,'シフト記号表（勤務時間帯）'!$C$6:$U$35,19,FALSE))</f>
        <v/>
      </c>
      <c r="AG171" s="264" t="str">
        <f>IF(AG169="","",VLOOKUP(AG169,'シフト記号表（勤務時間帯）'!$C$6:$U$35,19,FALSE))</f>
        <v/>
      </c>
      <c r="AH171" s="265" t="str">
        <f>IF(AH169="","",VLOOKUP(AH169,'シフト記号表（勤務時間帯）'!$C$6:$U$35,19,FALSE))</f>
        <v/>
      </c>
      <c r="AI171" s="265" t="str">
        <f>IF(AI169="","",VLOOKUP(AI169,'シフト記号表（勤務時間帯）'!$C$6:$U$35,19,FALSE))</f>
        <v/>
      </c>
      <c r="AJ171" s="265" t="str">
        <f>IF(AJ169="","",VLOOKUP(AJ169,'シフト記号表（勤務時間帯）'!$C$6:$U$35,19,FALSE))</f>
        <v/>
      </c>
      <c r="AK171" s="265" t="str">
        <f>IF(AK169="","",VLOOKUP(AK169,'シフト記号表（勤務時間帯）'!$C$6:$U$35,19,FALSE))</f>
        <v/>
      </c>
      <c r="AL171" s="265" t="str">
        <f>IF(AL169="","",VLOOKUP(AL169,'シフト記号表（勤務時間帯）'!$C$6:$U$35,19,FALSE))</f>
        <v/>
      </c>
      <c r="AM171" s="266" t="str">
        <f>IF(AM169="","",VLOOKUP(AM169,'シフト記号表（勤務時間帯）'!$C$6:$U$35,19,FALSE))</f>
        <v/>
      </c>
      <c r="AN171" s="264" t="str">
        <f>IF(AN169="","",VLOOKUP(AN169,'シフト記号表（勤務時間帯）'!$C$6:$U$35,19,FALSE))</f>
        <v/>
      </c>
      <c r="AO171" s="265" t="str">
        <f>IF(AO169="","",VLOOKUP(AO169,'シフト記号表（勤務時間帯）'!$C$6:$U$35,19,FALSE))</f>
        <v/>
      </c>
      <c r="AP171" s="265" t="str">
        <f>IF(AP169="","",VLOOKUP(AP169,'シフト記号表（勤務時間帯）'!$C$6:$U$35,19,FALSE))</f>
        <v/>
      </c>
      <c r="AQ171" s="265" t="str">
        <f>IF(AQ169="","",VLOOKUP(AQ169,'シフト記号表（勤務時間帯）'!$C$6:$U$35,19,FALSE))</f>
        <v/>
      </c>
      <c r="AR171" s="265" t="str">
        <f>IF(AR169="","",VLOOKUP(AR169,'シフト記号表（勤務時間帯）'!$C$6:$U$35,19,FALSE))</f>
        <v/>
      </c>
      <c r="AS171" s="265" t="str">
        <f>IF(AS169="","",VLOOKUP(AS169,'シフト記号表（勤務時間帯）'!$C$6:$U$35,19,FALSE))</f>
        <v/>
      </c>
      <c r="AT171" s="266" t="str">
        <f>IF(AT169="","",VLOOKUP(AT169,'シフト記号表（勤務時間帯）'!$C$6:$U$35,19,FALSE))</f>
        <v/>
      </c>
      <c r="AU171" s="264" t="str">
        <f>IF(AU169="","",VLOOKUP(AU169,'シフト記号表（勤務時間帯）'!$C$6:$U$35,19,FALSE))</f>
        <v/>
      </c>
      <c r="AV171" s="265" t="str">
        <f>IF(AV169="","",VLOOKUP(AV169,'シフト記号表（勤務時間帯）'!$C$6:$U$35,19,FALSE))</f>
        <v/>
      </c>
      <c r="AW171" s="265" t="str">
        <f>IF(AW169="","",VLOOKUP(AW169,'シフト記号表（勤務時間帯）'!$C$6:$U$35,19,FALSE))</f>
        <v/>
      </c>
      <c r="AX171" s="530">
        <f>IF($BB$3="４週",SUM(S171:AT171),IF($BB$3="暦月",SUM(S171:AW171),""))</f>
        <v>0</v>
      </c>
      <c r="AY171" s="531"/>
      <c r="AZ171" s="542">
        <f>IF($BB$3="４週",AX171/4,IF($BB$3="暦月",'地密通所（100名）'!AX171/('地密通所（100名）'!$BB$8/7),""))</f>
        <v>0</v>
      </c>
      <c r="BA171" s="543"/>
      <c r="BB171" s="470"/>
      <c r="BC171" s="452"/>
      <c r="BD171" s="452"/>
      <c r="BE171" s="452"/>
      <c r="BF171" s="453"/>
    </row>
    <row r="172" spans="2:58" ht="20.25" customHeight="1" x14ac:dyDescent="0.4">
      <c r="B172" s="528">
        <f>B169+1</f>
        <v>51</v>
      </c>
      <c r="C172" s="416"/>
      <c r="D172" s="417"/>
      <c r="E172" s="418"/>
      <c r="F172" s="118"/>
      <c r="G172" s="445"/>
      <c r="H172" s="447"/>
      <c r="I172" s="347"/>
      <c r="J172" s="347"/>
      <c r="K172" s="348"/>
      <c r="L172" s="448"/>
      <c r="M172" s="449"/>
      <c r="N172" s="449"/>
      <c r="O172" s="450"/>
      <c r="P172" s="536" t="s">
        <v>49</v>
      </c>
      <c r="Q172" s="537"/>
      <c r="R172" s="538"/>
      <c r="S172" s="274"/>
      <c r="T172" s="273"/>
      <c r="U172" s="273"/>
      <c r="V172" s="273"/>
      <c r="W172" s="273"/>
      <c r="X172" s="273"/>
      <c r="Y172" s="275"/>
      <c r="Z172" s="274"/>
      <c r="AA172" s="273"/>
      <c r="AB172" s="273"/>
      <c r="AC172" s="273"/>
      <c r="AD172" s="273"/>
      <c r="AE172" s="273"/>
      <c r="AF172" s="275"/>
      <c r="AG172" s="274"/>
      <c r="AH172" s="273"/>
      <c r="AI172" s="273"/>
      <c r="AJ172" s="273"/>
      <c r="AK172" s="273"/>
      <c r="AL172" s="273"/>
      <c r="AM172" s="275"/>
      <c r="AN172" s="274"/>
      <c r="AO172" s="273"/>
      <c r="AP172" s="273"/>
      <c r="AQ172" s="273"/>
      <c r="AR172" s="273"/>
      <c r="AS172" s="273"/>
      <c r="AT172" s="275"/>
      <c r="AU172" s="274"/>
      <c r="AV172" s="273"/>
      <c r="AW172" s="273"/>
      <c r="AX172" s="638"/>
      <c r="AY172" s="639"/>
      <c r="AZ172" s="640"/>
      <c r="BA172" s="641"/>
      <c r="BB172" s="468"/>
      <c r="BC172" s="449"/>
      <c r="BD172" s="449"/>
      <c r="BE172" s="449"/>
      <c r="BF172" s="450"/>
    </row>
    <row r="173" spans="2:58" ht="20.25" customHeight="1" x14ac:dyDescent="0.4">
      <c r="B173" s="528"/>
      <c r="C173" s="419"/>
      <c r="D173" s="420"/>
      <c r="E173" s="421"/>
      <c r="F173" s="92"/>
      <c r="G173" s="342"/>
      <c r="H173" s="346"/>
      <c r="I173" s="347"/>
      <c r="J173" s="347"/>
      <c r="K173" s="348"/>
      <c r="L173" s="403"/>
      <c r="M173" s="404"/>
      <c r="N173" s="404"/>
      <c r="O173" s="405"/>
      <c r="P173" s="546" t="s">
        <v>15</v>
      </c>
      <c r="Q173" s="547"/>
      <c r="R173" s="548"/>
      <c r="S173" s="261" t="str">
        <f>IF(S172="","",VLOOKUP(S172,'シフト記号表（勤務時間帯）'!$C$6:$K$35,9,FALSE))</f>
        <v/>
      </c>
      <c r="T173" s="262" t="str">
        <f>IF(T172="","",VLOOKUP(T172,'シフト記号表（勤務時間帯）'!$C$6:$K$35,9,FALSE))</f>
        <v/>
      </c>
      <c r="U173" s="262" t="str">
        <f>IF(U172="","",VLOOKUP(U172,'シフト記号表（勤務時間帯）'!$C$6:$K$35,9,FALSE))</f>
        <v/>
      </c>
      <c r="V173" s="262" t="str">
        <f>IF(V172="","",VLOOKUP(V172,'シフト記号表（勤務時間帯）'!$C$6:$K$35,9,FALSE))</f>
        <v/>
      </c>
      <c r="W173" s="262" t="str">
        <f>IF(W172="","",VLOOKUP(W172,'シフト記号表（勤務時間帯）'!$C$6:$K$35,9,FALSE))</f>
        <v/>
      </c>
      <c r="X173" s="262" t="str">
        <f>IF(X172="","",VLOOKUP(X172,'シフト記号表（勤務時間帯）'!$C$6:$K$35,9,FALSE))</f>
        <v/>
      </c>
      <c r="Y173" s="263" t="str">
        <f>IF(Y172="","",VLOOKUP(Y172,'シフト記号表（勤務時間帯）'!$C$6:$K$35,9,FALSE))</f>
        <v/>
      </c>
      <c r="Z173" s="261" t="str">
        <f>IF(Z172="","",VLOOKUP(Z172,'シフト記号表（勤務時間帯）'!$C$6:$K$35,9,FALSE))</f>
        <v/>
      </c>
      <c r="AA173" s="262" t="str">
        <f>IF(AA172="","",VLOOKUP(AA172,'シフト記号表（勤務時間帯）'!$C$6:$K$35,9,FALSE))</f>
        <v/>
      </c>
      <c r="AB173" s="262" t="str">
        <f>IF(AB172="","",VLOOKUP(AB172,'シフト記号表（勤務時間帯）'!$C$6:$K$35,9,FALSE))</f>
        <v/>
      </c>
      <c r="AC173" s="262" t="str">
        <f>IF(AC172="","",VLOOKUP(AC172,'シフト記号表（勤務時間帯）'!$C$6:$K$35,9,FALSE))</f>
        <v/>
      </c>
      <c r="AD173" s="262" t="str">
        <f>IF(AD172="","",VLOOKUP(AD172,'シフト記号表（勤務時間帯）'!$C$6:$K$35,9,FALSE))</f>
        <v/>
      </c>
      <c r="AE173" s="262" t="str">
        <f>IF(AE172="","",VLOOKUP(AE172,'シフト記号表（勤務時間帯）'!$C$6:$K$35,9,FALSE))</f>
        <v/>
      </c>
      <c r="AF173" s="263" t="str">
        <f>IF(AF172="","",VLOOKUP(AF172,'シフト記号表（勤務時間帯）'!$C$6:$K$35,9,FALSE))</f>
        <v/>
      </c>
      <c r="AG173" s="261" t="str">
        <f>IF(AG172="","",VLOOKUP(AG172,'シフト記号表（勤務時間帯）'!$C$6:$K$35,9,FALSE))</f>
        <v/>
      </c>
      <c r="AH173" s="262" t="str">
        <f>IF(AH172="","",VLOOKUP(AH172,'シフト記号表（勤務時間帯）'!$C$6:$K$35,9,FALSE))</f>
        <v/>
      </c>
      <c r="AI173" s="262" t="str">
        <f>IF(AI172="","",VLOOKUP(AI172,'シフト記号表（勤務時間帯）'!$C$6:$K$35,9,FALSE))</f>
        <v/>
      </c>
      <c r="AJ173" s="262" t="str">
        <f>IF(AJ172="","",VLOOKUP(AJ172,'シフト記号表（勤務時間帯）'!$C$6:$K$35,9,FALSE))</f>
        <v/>
      </c>
      <c r="AK173" s="262" t="str">
        <f>IF(AK172="","",VLOOKUP(AK172,'シフト記号表（勤務時間帯）'!$C$6:$K$35,9,FALSE))</f>
        <v/>
      </c>
      <c r="AL173" s="262" t="str">
        <f>IF(AL172="","",VLOOKUP(AL172,'シフト記号表（勤務時間帯）'!$C$6:$K$35,9,FALSE))</f>
        <v/>
      </c>
      <c r="AM173" s="263" t="str">
        <f>IF(AM172="","",VLOOKUP(AM172,'シフト記号表（勤務時間帯）'!$C$6:$K$35,9,FALSE))</f>
        <v/>
      </c>
      <c r="AN173" s="261" t="str">
        <f>IF(AN172="","",VLOOKUP(AN172,'シフト記号表（勤務時間帯）'!$C$6:$K$35,9,FALSE))</f>
        <v/>
      </c>
      <c r="AO173" s="262" t="str">
        <f>IF(AO172="","",VLOOKUP(AO172,'シフト記号表（勤務時間帯）'!$C$6:$K$35,9,FALSE))</f>
        <v/>
      </c>
      <c r="AP173" s="262" t="str">
        <f>IF(AP172="","",VLOOKUP(AP172,'シフト記号表（勤務時間帯）'!$C$6:$K$35,9,FALSE))</f>
        <v/>
      </c>
      <c r="AQ173" s="262" t="str">
        <f>IF(AQ172="","",VLOOKUP(AQ172,'シフト記号表（勤務時間帯）'!$C$6:$K$35,9,FALSE))</f>
        <v/>
      </c>
      <c r="AR173" s="262" t="str">
        <f>IF(AR172="","",VLOOKUP(AR172,'シフト記号表（勤務時間帯）'!$C$6:$K$35,9,FALSE))</f>
        <v/>
      </c>
      <c r="AS173" s="262" t="str">
        <f>IF(AS172="","",VLOOKUP(AS172,'シフト記号表（勤務時間帯）'!$C$6:$K$35,9,FALSE))</f>
        <v/>
      </c>
      <c r="AT173" s="263" t="str">
        <f>IF(AT172="","",VLOOKUP(AT172,'シフト記号表（勤務時間帯）'!$C$6:$K$35,9,FALSE))</f>
        <v/>
      </c>
      <c r="AU173" s="261" t="str">
        <f>IF(AU172="","",VLOOKUP(AU172,'シフト記号表（勤務時間帯）'!$C$6:$K$35,9,FALSE))</f>
        <v/>
      </c>
      <c r="AV173" s="262" t="str">
        <f>IF(AV172="","",VLOOKUP(AV172,'シフト記号表（勤務時間帯）'!$C$6:$K$35,9,FALSE))</f>
        <v/>
      </c>
      <c r="AW173" s="262" t="str">
        <f>IF(AW172="","",VLOOKUP(AW172,'シフト記号表（勤務時間帯）'!$C$6:$K$35,9,FALSE))</f>
        <v/>
      </c>
      <c r="AX173" s="549">
        <f>IF($BB$3="４週",SUM(S173:AT173),IF($BB$3="暦月",SUM(S173:AW173),""))</f>
        <v>0</v>
      </c>
      <c r="AY173" s="550"/>
      <c r="AZ173" s="551">
        <f>IF($BB$3="４週",AX173/4,IF($BB$3="暦月",'地密通所（100名）'!AX173/('地密通所（100名）'!$BB$8/7),""))</f>
        <v>0</v>
      </c>
      <c r="BA173" s="552"/>
      <c r="BB173" s="469"/>
      <c r="BC173" s="404"/>
      <c r="BD173" s="404"/>
      <c r="BE173" s="404"/>
      <c r="BF173" s="405"/>
    </row>
    <row r="174" spans="2:58" ht="20.25" customHeight="1" x14ac:dyDescent="0.4">
      <c r="B174" s="528"/>
      <c r="C174" s="422"/>
      <c r="D174" s="423"/>
      <c r="E174" s="424"/>
      <c r="F174" s="121">
        <f>C172</f>
        <v>0</v>
      </c>
      <c r="G174" s="446"/>
      <c r="H174" s="346"/>
      <c r="I174" s="347"/>
      <c r="J174" s="347"/>
      <c r="K174" s="348"/>
      <c r="L174" s="451"/>
      <c r="M174" s="452"/>
      <c r="N174" s="452"/>
      <c r="O174" s="453"/>
      <c r="P174" s="553" t="s">
        <v>50</v>
      </c>
      <c r="Q174" s="554"/>
      <c r="R174" s="555"/>
      <c r="S174" s="264" t="str">
        <f>IF(S172="","",VLOOKUP(S172,'シフト記号表（勤務時間帯）'!$C$6:$U$35,19,FALSE))</f>
        <v/>
      </c>
      <c r="T174" s="265" t="str">
        <f>IF(T172="","",VLOOKUP(T172,'シフト記号表（勤務時間帯）'!$C$6:$U$35,19,FALSE))</f>
        <v/>
      </c>
      <c r="U174" s="265" t="str">
        <f>IF(U172="","",VLOOKUP(U172,'シフト記号表（勤務時間帯）'!$C$6:$U$35,19,FALSE))</f>
        <v/>
      </c>
      <c r="V174" s="265" t="str">
        <f>IF(V172="","",VLOOKUP(V172,'シフト記号表（勤務時間帯）'!$C$6:$U$35,19,FALSE))</f>
        <v/>
      </c>
      <c r="W174" s="265" t="str">
        <f>IF(W172="","",VLOOKUP(W172,'シフト記号表（勤務時間帯）'!$C$6:$U$35,19,FALSE))</f>
        <v/>
      </c>
      <c r="X174" s="265" t="str">
        <f>IF(X172="","",VLOOKUP(X172,'シフト記号表（勤務時間帯）'!$C$6:$U$35,19,FALSE))</f>
        <v/>
      </c>
      <c r="Y174" s="266" t="str">
        <f>IF(Y172="","",VLOOKUP(Y172,'シフト記号表（勤務時間帯）'!$C$6:$U$35,19,FALSE))</f>
        <v/>
      </c>
      <c r="Z174" s="264" t="str">
        <f>IF(Z172="","",VLOOKUP(Z172,'シフト記号表（勤務時間帯）'!$C$6:$U$35,19,FALSE))</f>
        <v/>
      </c>
      <c r="AA174" s="265" t="str">
        <f>IF(AA172="","",VLOOKUP(AA172,'シフト記号表（勤務時間帯）'!$C$6:$U$35,19,FALSE))</f>
        <v/>
      </c>
      <c r="AB174" s="265" t="str">
        <f>IF(AB172="","",VLOOKUP(AB172,'シフト記号表（勤務時間帯）'!$C$6:$U$35,19,FALSE))</f>
        <v/>
      </c>
      <c r="AC174" s="265" t="str">
        <f>IF(AC172="","",VLOOKUP(AC172,'シフト記号表（勤務時間帯）'!$C$6:$U$35,19,FALSE))</f>
        <v/>
      </c>
      <c r="AD174" s="265" t="str">
        <f>IF(AD172="","",VLOOKUP(AD172,'シフト記号表（勤務時間帯）'!$C$6:$U$35,19,FALSE))</f>
        <v/>
      </c>
      <c r="AE174" s="265" t="str">
        <f>IF(AE172="","",VLOOKUP(AE172,'シフト記号表（勤務時間帯）'!$C$6:$U$35,19,FALSE))</f>
        <v/>
      </c>
      <c r="AF174" s="266" t="str">
        <f>IF(AF172="","",VLOOKUP(AF172,'シフト記号表（勤務時間帯）'!$C$6:$U$35,19,FALSE))</f>
        <v/>
      </c>
      <c r="AG174" s="264" t="str">
        <f>IF(AG172="","",VLOOKUP(AG172,'シフト記号表（勤務時間帯）'!$C$6:$U$35,19,FALSE))</f>
        <v/>
      </c>
      <c r="AH174" s="265" t="str">
        <f>IF(AH172="","",VLOOKUP(AH172,'シフト記号表（勤務時間帯）'!$C$6:$U$35,19,FALSE))</f>
        <v/>
      </c>
      <c r="AI174" s="265" t="str">
        <f>IF(AI172="","",VLOOKUP(AI172,'シフト記号表（勤務時間帯）'!$C$6:$U$35,19,FALSE))</f>
        <v/>
      </c>
      <c r="AJ174" s="265" t="str">
        <f>IF(AJ172="","",VLOOKUP(AJ172,'シフト記号表（勤務時間帯）'!$C$6:$U$35,19,FALSE))</f>
        <v/>
      </c>
      <c r="AK174" s="265" t="str">
        <f>IF(AK172="","",VLOOKUP(AK172,'シフト記号表（勤務時間帯）'!$C$6:$U$35,19,FALSE))</f>
        <v/>
      </c>
      <c r="AL174" s="265" t="str">
        <f>IF(AL172="","",VLOOKUP(AL172,'シフト記号表（勤務時間帯）'!$C$6:$U$35,19,FALSE))</f>
        <v/>
      </c>
      <c r="AM174" s="266" t="str">
        <f>IF(AM172="","",VLOOKUP(AM172,'シフト記号表（勤務時間帯）'!$C$6:$U$35,19,FALSE))</f>
        <v/>
      </c>
      <c r="AN174" s="264" t="str">
        <f>IF(AN172="","",VLOOKUP(AN172,'シフト記号表（勤務時間帯）'!$C$6:$U$35,19,FALSE))</f>
        <v/>
      </c>
      <c r="AO174" s="265" t="str">
        <f>IF(AO172="","",VLOOKUP(AO172,'シフト記号表（勤務時間帯）'!$C$6:$U$35,19,FALSE))</f>
        <v/>
      </c>
      <c r="AP174" s="265" t="str">
        <f>IF(AP172="","",VLOOKUP(AP172,'シフト記号表（勤務時間帯）'!$C$6:$U$35,19,FALSE))</f>
        <v/>
      </c>
      <c r="AQ174" s="265" t="str">
        <f>IF(AQ172="","",VLOOKUP(AQ172,'シフト記号表（勤務時間帯）'!$C$6:$U$35,19,FALSE))</f>
        <v/>
      </c>
      <c r="AR174" s="265" t="str">
        <f>IF(AR172="","",VLOOKUP(AR172,'シフト記号表（勤務時間帯）'!$C$6:$U$35,19,FALSE))</f>
        <v/>
      </c>
      <c r="AS174" s="265" t="str">
        <f>IF(AS172="","",VLOOKUP(AS172,'シフト記号表（勤務時間帯）'!$C$6:$U$35,19,FALSE))</f>
        <v/>
      </c>
      <c r="AT174" s="266" t="str">
        <f>IF(AT172="","",VLOOKUP(AT172,'シフト記号表（勤務時間帯）'!$C$6:$U$35,19,FALSE))</f>
        <v/>
      </c>
      <c r="AU174" s="264" t="str">
        <f>IF(AU172="","",VLOOKUP(AU172,'シフト記号表（勤務時間帯）'!$C$6:$U$35,19,FALSE))</f>
        <v/>
      </c>
      <c r="AV174" s="265" t="str">
        <f>IF(AV172="","",VLOOKUP(AV172,'シフト記号表（勤務時間帯）'!$C$6:$U$35,19,FALSE))</f>
        <v/>
      </c>
      <c r="AW174" s="265" t="str">
        <f>IF(AW172="","",VLOOKUP(AW172,'シフト記号表（勤務時間帯）'!$C$6:$U$35,19,FALSE))</f>
        <v/>
      </c>
      <c r="AX174" s="530">
        <f>IF($BB$3="４週",SUM(S174:AT174),IF($BB$3="暦月",SUM(S174:AW174),""))</f>
        <v>0</v>
      </c>
      <c r="AY174" s="531"/>
      <c r="AZ174" s="542">
        <f>IF($BB$3="４週",AX174/4,IF($BB$3="暦月",'地密通所（100名）'!AX174/('地密通所（100名）'!$BB$8/7),""))</f>
        <v>0</v>
      </c>
      <c r="BA174" s="543"/>
      <c r="BB174" s="470"/>
      <c r="BC174" s="452"/>
      <c r="BD174" s="452"/>
      <c r="BE174" s="452"/>
      <c r="BF174" s="453"/>
    </row>
    <row r="175" spans="2:58" ht="20.25" customHeight="1" x14ac:dyDescent="0.4">
      <c r="B175" s="528">
        <f>B172+1</f>
        <v>52</v>
      </c>
      <c r="C175" s="416"/>
      <c r="D175" s="417"/>
      <c r="E175" s="418"/>
      <c r="F175" s="118"/>
      <c r="G175" s="445"/>
      <c r="H175" s="447"/>
      <c r="I175" s="347"/>
      <c r="J175" s="347"/>
      <c r="K175" s="348"/>
      <c r="L175" s="448"/>
      <c r="M175" s="449"/>
      <c r="N175" s="449"/>
      <c r="O175" s="450"/>
      <c r="P175" s="536" t="s">
        <v>49</v>
      </c>
      <c r="Q175" s="537"/>
      <c r="R175" s="538"/>
      <c r="S175" s="274"/>
      <c r="T175" s="273"/>
      <c r="U175" s="273"/>
      <c r="V175" s="273"/>
      <c r="W175" s="273"/>
      <c r="X175" s="273"/>
      <c r="Y175" s="275"/>
      <c r="Z175" s="274"/>
      <c r="AA175" s="273"/>
      <c r="AB175" s="273"/>
      <c r="AC175" s="273"/>
      <c r="AD175" s="273"/>
      <c r="AE175" s="273"/>
      <c r="AF175" s="275"/>
      <c r="AG175" s="274"/>
      <c r="AH175" s="273"/>
      <c r="AI175" s="273"/>
      <c r="AJ175" s="273"/>
      <c r="AK175" s="273"/>
      <c r="AL175" s="273"/>
      <c r="AM175" s="275"/>
      <c r="AN175" s="274"/>
      <c r="AO175" s="273"/>
      <c r="AP175" s="273"/>
      <c r="AQ175" s="273"/>
      <c r="AR175" s="273"/>
      <c r="AS175" s="273"/>
      <c r="AT175" s="275"/>
      <c r="AU175" s="274"/>
      <c r="AV175" s="273"/>
      <c r="AW175" s="273"/>
      <c r="AX175" s="638"/>
      <c r="AY175" s="639"/>
      <c r="AZ175" s="640"/>
      <c r="BA175" s="641"/>
      <c r="BB175" s="468"/>
      <c r="BC175" s="449"/>
      <c r="BD175" s="449"/>
      <c r="BE175" s="449"/>
      <c r="BF175" s="450"/>
    </row>
    <row r="176" spans="2:58" ht="20.25" customHeight="1" x14ac:dyDescent="0.4">
      <c r="B176" s="528"/>
      <c r="C176" s="419"/>
      <c r="D176" s="420"/>
      <c r="E176" s="421"/>
      <c r="F176" s="92"/>
      <c r="G176" s="342"/>
      <c r="H176" s="346"/>
      <c r="I176" s="347"/>
      <c r="J176" s="347"/>
      <c r="K176" s="348"/>
      <c r="L176" s="403"/>
      <c r="M176" s="404"/>
      <c r="N176" s="404"/>
      <c r="O176" s="405"/>
      <c r="P176" s="546" t="s">
        <v>15</v>
      </c>
      <c r="Q176" s="547"/>
      <c r="R176" s="548"/>
      <c r="S176" s="261" t="str">
        <f>IF(S175="","",VLOOKUP(S175,'シフト記号表（勤務時間帯）'!$C$6:$K$35,9,FALSE))</f>
        <v/>
      </c>
      <c r="T176" s="262" t="str">
        <f>IF(T175="","",VLOOKUP(T175,'シフト記号表（勤務時間帯）'!$C$6:$K$35,9,FALSE))</f>
        <v/>
      </c>
      <c r="U176" s="262" t="str">
        <f>IF(U175="","",VLOOKUP(U175,'シフト記号表（勤務時間帯）'!$C$6:$K$35,9,FALSE))</f>
        <v/>
      </c>
      <c r="V176" s="262" t="str">
        <f>IF(V175="","",VLOOKUP(V175,'シフト記号表（勤務時間帯）'!$C$6:$K$35,9,FALSE))</f>
        <v/>
      </c>
      <c r="W176" s="262" t="str">
        <f>IF(W175="","",VLOOKUP(W175,'シフト記号表（勤務時間帯）'!$C$6:$K$35,9,FALSE))</f>
        <v/>
      </c>
      <c r="X176" s="262" t="str">
        <f>IF(X175="","",VLOOKUP(X175,'シフト記号表（勤務時間帯）'!$C$6:$K$35,9,FALSE))</f>
        <v/>
      </c>
      <c r="Y176" s="263" t="str">
        <f>IF(Y175="","",VLOOKUP(Y175,'シフト記号表（勤務時間帯）'!$C$6:$K$35,9,FALSE))</f>
        <v/>
      </c>
      <c r="Z176" s="261" t="str">
        <f>IF(Z175="","",VLOOKUP(Z175,'シフト記号表（勤務時間帯）'!$C$6:$K$35,9,FALSE))</f>
        <v/>
      </c>
      <c r="AA176" s="262" t="str">
        <f>IF(AA175="","",VLOOKUP(AA175,'シフト記号表（勤務時間帯）'!$C$6:$K$35,9,FALSE))</f>
        <v/>
      </c>
      <c r="AB176" s="262" t="str">
        <f>IF(AB175="","",VLOOKUP(AB175,'シフト記号表（勤務時間帯）'!$C$6:$K$35,9,FALSE))</f>
        <v/>
      </c>
      <c r="AC176" s="262" t="str">
        <f>IF(AC175="","",VLOOKUP(AC175,'シフト記号表（勤務時間帯）'!$C$6:$K$35,9,FALSE))</f>
        <v/>
      </c>
      <c r="AD176" s="262" t="str">
        <f>IF(AD175="","",VLOOKUP(AD175,'シフト記号表（勤務時間帯）'!$C$6:$K$35,9,FALSE))</f>
        <v/>
      </c>
      <c r="AE176" s="262" t="str">
        <f>IF(AE175="","",VLOOKUP(AE175,'シフト記号表（勤務時間帯）'!$C$6:$K$35,9,FALSE))</f>
        <v/>
      </c>
      <c r="AF176" s="263" t="str">
        <f>IF(AF175="","",VLOOKUP(AF175,'シフト記号表（勤務時間帯）'!$C$6:$K$35,9,FALSE))</f>
        <v/>
      </c>
      <c r="AG176" s="261" t="str">
        <f>IF(AG175="","",VLOOKUP(AG175,'シフト記号表（勤務時間帯）'!$C$6:$K$35,9,FALSE))</f>
        <v/>
      </c>
      <c r="AH176" s="262" t="str">
        <f>IF(AH175="","",VLOOKUP(AH175,'シフト記号表（勤務時間帯）'!$C$6:$K$35,9,FALSE))</f>
        <v/>
      </c>
      <c r="AI176" s="262" t="str">
        <f>IF(AI175="","",VLOOKUP(AI175,'シフト記号表（勤務時間帯）'!$C$6:$K$35,9,FALSE))</f>
        <v/>
      </c>
      <c r="AJ176" s="262" t="str">
        <f>IF(AJ175="","",VLOOKUP(AJ175,'シフト記号表（勤務時間帯）'!$C$6:$K$35,9,FALSE))</f>
        <v/>
      </c>
      <c r="AK176" s="262" t="str">
        <f>IF(AK175="","",VLOOKUP(AK175,'シフト記号表（勤務時間帯）'!$C$6:$K$35,9,FALSE))</f>
        <v/>
      </c>
      <c r="AL176" s="262" t="str">
        <f>IF(AL175="","",VLOOKUP(AL175,'シフト記号表（勤務時間帯）'!$C$6:$K$35,9,FALSE))</f>
        <v/>
      </c>
      <c r="AM176" s="263" t="str">
        <f>IF(AM175="","",VLOOKUP(AM175,'シフト記号表（勤務時間帯）'!$C$6:$K$35,9,FALSE))</f>
        <v/>
      </c>
      <c r="AN176" s="261" t="str">
        <f>IF(AN175="","",VLOOKUP(AN175,'シフト記号表（勤務時間帯）'!$C$6:$K$35,9,FALSE))</f>
        <v/>
      </c>
      <c r="AO176" s="262" t="str">
        <f>IF(AO175="","",VLOOKUP(AO175,'シフト記号表（勤務時間帯）'!$C$6:$K$35,9,FALSE))</f>
        <v/>
      </c>
      <c r="AP176" s="262" t="str">
        <f>IF(AP175="","",VLOOKUP(AP175,'シフト記号表（勤務時間帯）'!$C$6:$K$35,9,FALSE))</f>
        <v/>
      </c>
      <c r="AQ176" s="262" t="str">
        <f>IF(AQ175="","",VLOOKUP(AQ175,'シフト記号表（勤務時間帯）'!$C$6:$K$35,9,FALSE))</f>
        <v/>
      </c>
      <c r="AR176" s="262" t="str">
        <f>IF(AR175="","",VLOOKUP(AR175,'シフト記号表（勤務時間帯）'!$C$6:$K$35,9,FALSE))</f>
        <v/>
      </c>
      <c r="AS176" s="262" t="str">
        <f>IF(AS175="","",VLOOKUP(AS175,'シフト記号表（勤務時間帯）'!$C$6:$K$35,9,FALSE))</f>
        <v/>
      </c>
      <c r="AT176" s="263" t="str">
        <f>IF(AT175="","",VLOOKUP(AT175,'シフト記号表（勤務時間帯）'!$C$6:$K$35,9,FALSE))</f>
        <v/>
      </c>
      <c r="AU176" s="261" t="str">
        <f>IF(AU175="","",VLOOKUP(AU175,'シフト記号表（勤務時間帯）'!$C$6:$K$35,9,FALSE))</f>
        <v/>
      </c>
      <c r="AV176" s="262" t="str">
        <f>IF(AV175="","",VLOOKUP(AV175,'シフト記号表（勤務時間帯）'!$C$6:$K$35,9,FALSE))</f>
        <v/>
      </c>
      <c r="AW176" s="262" t="str">
        <f>IF(AW175="","",VLOOKUP(AW175,'シフト記号表（勤務時間帯）'!$C$6:$K$35,9,FALSE))</f>
        <v/>
      </c>
      <c r="AX176" s="549">
        <f>IF($BB$3="４週",SUM(S176:AT176),IF($BB$3="暦月",SUM(S176:AW176),""))</f>
        <v>0</v>
      </c>
      <c r="AY176" s="550"/>
      <c r="AZ176" s="551">
        <f>IF($BB$3="４週",AX176/4,IF($BB$3="暦月",'地密通所（100名）'!AX176/('地密通所（100名）'!$BB$8/7),""))</f>
        <v>0</v>
      </c>
      <c r="BA176" s="552"/>
      <c r="BB176" s="469"/>
      <c r="BC176" s="404"/>
      <c r="BD176" s="404"/>
      <c r="BE176" s="404"/>
      <c r="BF176" s="405"/>
    </row>
    <row r="177" spans="2:58" ht="20.25" customHeight="1" x14ac:dyDescent="0.4">
      <c r="B177" s="528"/>
      <c r="C177" s="422"/>
      <c r="D177" s="423"/>
      <c r="E177" s="424"/>
      <c r="F177" s="121">
        <f>C175</f>
        <v>0</v>
      </c>
      <c r="G177" s="446"/>
      <c r="H177" s="346"/>
      <c r="I177" s="347"/>
      <c r="J177" s="347"/>
      <c r="K177" s="348"/>
      <c r="L177" s="451"/>
      <c r="M177" s="452"/>
      <c r="N177" s="452"/>
      <c r="O177" s="453"/>
      <c r="P177" s="553" t="s">
        <v>50</v>
      </c>
      <c r="Q177" s="554"/>
      <c r="R177" s="555"/>
      <c r="S177" s="264" t="str">
        <f>IF(S175="","",VLOOKUP(S175,'シフト記号表（勤務時間帯）'!$C$6:$U$35,19,FALSE))</f>
        <v/>
      </c>
      <c r="T177" s="265" t="str">
        <f>IF(T175="","",VLOOKUP(T175,'シフト記号表（勤務時間帯）'!$C$6:$U$35,19,FALSE))</f>
        <v/>
      </c>
      <c r="U177" s="265" t="str">
        <f>IF(U175="","",VLOOKUP(U175,'シフト記号表（勤務時間帯）'!$C$6:$U$35,19,FALSE))</f>
        <v/>
      </c>
      <c r="V177" s="265" t="str">
        <f>IF(V175="","",VLOOKUP(V175,'シフト記号表（勤務時間帯）'!$C$6:$U$35,19,FALSE))</f>
        <v/>
      </c>
      <c r="W177" s="265" t="str">
        <f>IF(W175="","",VLOOKUP(W175,'シフト記号表（勤務時間帯）'!$C$6:$U$35,19,FALSE))</f>
        <v/>
      </c>
      <c r="X177" s="265" t="str">
        <f>IF(X175="","",VLOOKUP(X175,'シフト記号表（勤務時間帯）'!$C$6:$U$35,19,FALSE))</f>
        <v/>
      </c>
      <c r="Y177" s="266" t="str">
        <f>IF(Y175="","",VLOOKUP(Y175,'シフト記号表（勤務時間帯）'!$C$6:$U$35,19,FALSE))</f>
        <v/>
      </c>
      <c r="Z177" s="264" t="str">
        <f>IF(Z175="","",VLOOKUP(Z175,'シフト記号表（勤務時間帯）'!$C$6:$U$35,19,FALSE))</f>
        <v/>
      </c>
      <c r="AA177" s="265" t="str">
        <f>IF(AA175="","",VLOOKUP(AA175,'シフト記号表（勤務時間帯）'!$C$6:$U$35,19,FALSE))</f>
        <v/>
      </c>
      <c r="AB177" s="265" t="str">
        <f>IF(AB175="","",VLOOKUP(AB175,'シフト記号表（勤務時間帯）'!$C$6:$U$35,19,FALSE))</f>
        <v/>
      </c>
      <c r="AC177" s="265" t="str">
        <f>IF(AC175="","",VLOOKUP(AC175,'シフト記号表（勤務時間帯）'!$C$6:$U$35,19,FALSE))</f>
        <v/>
      </c>
      <c r="AD177" s="265" t="str">
        <f>IF(AD175="","",VLOOKUP(AD175,'シフト記号表（勤務時間帯）'!$C$6:$U$35,19,FALSE))</f>
        <v/>
      </c>
      <c r="AE177" s="265" t="str">
        <f>IF(AE175="","",VLOOKUP(AE175,'シフト記号表（勤務時間帯）'!$C$6:$U$35,19,FALSE))</f>
        <v/>
      </c>
      <c r="AF177" s="266" t="str">
        <f>IF(AF175="","",VLOOKUP(AF175,'シフト記号表（勤務時間帯）'!$C$6:$U$35,19,FALSE))</f>
        <v/>
      </c>
      <c r="AG177" s="264" t="str">
        <f>IF(AG175="","",VLOOKUP(AG175,'シフト記号表（勤務時間帯）'!$C$6:$U$35,19,FALSE))</f>
        <v/>
      </c>
      <c r="AH177" s="265" t="str">
        <f>IF(AH175="","",VLOOKUP(AH175,'シフト記号表（勤務時間帯）'!$C$6:$U$35,19,FALSE))</f>
        <v/>
      </c>
      <c r="AI177" s="265" t="str">
        <f>IF(AI175="","",VLOOKUP(AI175,'シフト記号表（勤務時間帯）'!$C$6:$U$35,19,FALSE))</f>
        <v/>
      </c>
      <c r="AJ177" s="265" t="str">
        <f>IF(AJ175="","",VLOOKUP(AJ175,'シフト記号表（勤務時間帯）'!$C$6:$U$35,19,FALSE))</f>
        <v/>
      </c>
      <c r="AK177" s="265" t="str">
        <f>IF(AK175="","",VLOOKUP(AK175,'シフト記号表（勤務時間帯）'!$C$6:$U$35,19,FALSE))</f>
        <v/>
      </c>
      <c r="AL177" s="265" t="str">
        <f>IF(AL175="","",VLOOKUP(AL175,'シフト記号表（勤務時間帯）'!$C$6:$U$35,19,FALSE))</f>
        <v/>
      </c>
      <c r="AM177" s="266" t="str">
        <f>IF(AM175="","",VLOOKUP(AM175,'シフト記号表（勤務時間帯）'!$C$6:$U$35,19,FALSE))</f>
        <v/>
      </c>
      <c r="AN177" s="264" t="str">
        <f>IF(AN175="","",VLOOKUP(AN175,'シフト記号表（勤務時間帯）'!$C$6:$U$35,19,FALSE))</f>
        <v/>
      </c>
      <c r="AO177" s="265" t="str">
        <f>IF(AO175="","",VLOOKUP(AO175,'シフト記号表（勤務時間帯）'!$C$6:$U$35,19,FALSE))</f>
        <v/>
      </c>
      <c r="AP177" s="265" t="str">
        <f>IF(AP175="","",VLOOKUP(AP175,'シフト記号表（勤務時間帯）'!$C$6:$U$35,19,FALSE))</f>
        <v/>
      </c>
      <c r="AQ177" s="265" t="str">
        <f>IF(AQ175="","",VLOOKUP(AQ175,'シフト記号表（勤務時間帯）'!$C$6:$U$35,19,FALSE))</f>
        <v/>
      </c>
      <c r="AR177" s="265" t="str">
        <f>IF(AR175="","",VLOOKUP(AR175,'シフト記号表（勤務時間帯）'!$C$6:$U$35,19,FALSE))</f>
        <v/>
      </c>
      <c r="AS177" s="265" t="str">
        <f>IF(AS175="","",VLOOKUP(AS175,'シフト記号表（勤務時間帯）'!$C$6:$U$35,19,FALSE))</f>
        <v/>
      </c>
      <c r="AT177" s="266" t="str">
        <f>IF(AT175="","",VLOOKUP(AT175,'シフト記号表（勤務時間帯）'!$C$6:$U$35,19,FALSE))</f>
        <v/>
      </c>
      <c r="AU177" s="264" t="str">
        <f>IF(AU175="","",VLOOKUP(AU175,'シフト記号表（勤務時間帯）'!$C$6:$U$35,19,FALSE))</f>
        <v/>
      </c>
      <c r="AV177" s="265" t="str">
        <f>IF(AV175="","",VLOOKUP(AV175,'シフト記号表（勤務時間帯）'!$C$6:$U$35,19,FALSE))</f>
        <v/>
      </c>
      <c r="AW177" s="265" t="str">
        <f>IF(AW175="","",VLOOKUP(AW175,'シフト記号表（勤務時間帯）'!$C$6:$U$35,19,FALSE))</f>
        <v/>
      </c>
      <c r="AX177" s="530">
        <f>IF($BB$3="４週",SUM(S177:AT177),IF($BB$3="暦月",SUM(S177:AW177),""))</f>
        <v>0</v>
      </c>
      <c r="AY177" s="531"/>
      <c r="AZ177" s="542">
        <f>IF($BB$3="４週",AX177/4,IF($BB$3="暦月",'地密通所（100名）'!AX177/('地密通所（100名）'!$BB$8/7),""))</f>
        <v>0</v>
      </c>
      <c r="BA177" s="543"/>
      <c r="BB177" s="470"/>
      <c r="BC177" s="452"/>
      <c r="BD177" s="452"/>
      <c r="BE177" s="452"/>
      <c r="BF177" s="453"/>
    </row>
    <row r="178" spans="2:58" ht="20.25" customHeight="1" x14ac:dyDescent="0.4">
      <c r="B178" s="528">
        <f>B175+1</f>
        <v>53</v>
      </c>
      <c r="C178" s="416"/>
      <c r="D178" s="417"/>
      <c r="E178" s="418"/>
      <c r="F178" s="118"/>
      <c r="G178" s="445"/>
      <c r="H178" s="447"/>
      <c r="I178" s="347"/>
      <c r="J178" s="347"/>
      <c r="K178" s="348"/>
      <c r="L178" s="448"/>
      <c r="M178" s="449"/>
      <c r="N178" s="449"/>
      <c r="O178" s="450"/>
      <c r="P178" s="536" t="s">
        <v>49</v>
      </c>
      <c r="Q178" s="537"/>
      <c r="R178" s="538"/>
      <c r="S178" s="274"/>
      <c r="T178" s="273"/>
      <c r="U178" s="273"/>
      <c r="V178" s="273"/>
      <c r="W178" s="273"/>
      <c r="X178" s="273"/>
      <c r="Y178" s="275"/>
      <c r="Z178" s="274"/>
      <c r="AA178" s="273"/>
      <c r="AB178" s="273"/>
      <c r="AC178" s="273"/>
      <c r="AD178" s="273"/>
      <c r="AE178" s="273"/>
      <c r="AF178" s="275"/>
      <c r="AG178" s="274"/>
      <c r="AH178" s="273"/>
      <c r="AI178" s="273"/>
      <c r="AJ178" s="273"/>
      <c r="AK178" s="273"/>
      <c r="AL178" s="273"/>
      <c r="AM178" s="275"/>
      <c r="AN178" s="274"/>
      <c r="AO178" s="273"/>
      <c r="AP178" s="273"/>
      <c r="AQ178" s="273"/>
      <c r="AR178" s="273"/>
      <c r="AS178" s="273"/>
      <c r="AT178" s="275"/>
      <c r="AU178" s="274"/>
      <c r="AV178" s="273"/>
      <c r="AW178" s="273"/>
      <c r="AX178" s="638"/>
      <c r="AY178" s="639"/>
      <c r="AZ178" s="640"/>
      <c r="BA178" s="641"/>
      <c r="BB178" s="468"/>
      <c r="BC178" s="449"/>
      <c r="BD178" s="449"/>
      <c r="BE178" s="449"/>
      <c r="BF178" s="450"/>
    </row>
    <row r="179" spans="2:58" ht="20.25" customHeight="1" x14ac:dyDescent="0.4">
      <c r="B179" s="528"/>
      <c r="C179" s="419"/>
      <c r="D179" s="420"/>
      <c r="E179" s="421"/>
      <c r="F179" s="92"/>
      <c r="G179" s="342"/>
      <c r="H179" s="346"/>
      <c r="I179" s="347"/>
      <c r="J179" s="347"/>
      <c r="K179" s="348"/>
      <c r="L179" s="403"/>
      <c r="M179" s="404"/>
      <c r="N179" s="404"/>
      <c r="O179" s="405"/>
      <c r="P179" s="546" t="s">
        <v>15</v>
      </c>
      <c r="Q179" s="547"/>
      <c r="R179" s="548"/>
      <c r="S179" s="261" t="str">
        <f>IF(S178="","",VLOOKUP(S178,'シフト記号表（勤務時間帯）'!$C$6:$K$35,9,FALSE))</f>
        <v/>
      </c>
      <c r="T179" s="262" t="str">
        <f>IF(T178="","",VLOOKUP(T178,'シフト記号表（勤務時間帯）'!$C$6:$K$35,9,FALSE))</f>
        <v/>
      </c>
      <c r="U179" s="262" t="str">
        <f>IF(U178="","",VLOOKUP(U178,'シフト記号表（勤務時間帯）'!$C$6:$K$35,9,FALSE))</f>
        <v/>
      </c>
      <c r="V179" s="262" t="str">
        <f>IF(V178="","",VLOOKUP(V178,'シフト記号表（勤務時間帯）'!$C$6:$K$35,9,FALSE))</f>
        <v/>
      </c>
      <c r="W179" s="262" t="str">
        <f>IF(W178="","",VLOOKUP(W178,'シフト記号表（勤務時間帯）'!$C$6:$K$35,9,FALSE))</f>
        <v/>
      </c>
      <c r="X179" s="262" t="str">
        <f>IF(X178="","",VLOOKUP(X178,'シフト記号表（勤務時間帯）'!$C$6:$K$35,9,FALSE))</f>
        <v/>
      </c>
      <c r="Y179" s="263" t="str">
        <f>IF(Y178="","",VLOOKUP(Y178,'シフト記号表（勤務時間帯）'!$C$6:$K$35,9,FALSE))</f>
        <v/>
      </c>
      <c r="Z179" s="261" t="str">
        <f>IF(Z178="","",VLOOKUP(Z178,'シフト記号表（勤務時間帯）'!$C$6:$K$35,9,FALSE))</f>
        <v/>
      </c>
      <c r="AA179" s="262" t="str">
        <f>IF(AA178="","",VLOOKUP(AA178,'シフト記号表（勤務時間帯）'!$C$6:$K$35,9,FALSE))</f>
        <v/>
      </c>
      <c r="AB179" s="262" t="str">
        <f>IF(AB178="","",VLOOKUP(AB178,'シフト記号表（勤務時間帯）'!$C$6:$K$35,9,FALSE))</f>
        <v/>
      </c>
      <c r="AC179" s="262" t="str">
        <f>IF(AC178="","",VLOOKUP(AC178,'シフト記号表（勤務時間帯）'!$C$6:$K$35,9,FALSE))</f>
        <v/>
      </c>
      <c r="AD179" s="262" t="str">
        <f>IF(AD178="","",VLOOKUP(AD178,'シフト記号表（勤務時間帯）'!$C$6:$K$35,9,FALSE))</f>
        <v/>
      </c>
      <c r="AE179" s="262" t="str">
        <f>IF(AE178="","",VLOOKUP(AE178,'シフト記号表（勤務時間帯）'!$C$6:$K$35,9,FALSE))</f>
        <v/>
      </c>
      <c r="AF179" s="263" t="str">
        <f>IF(AF178="","",VLOOKUP(AF178,'シフト記号表（勤務時間帯）'!$C$6:$K$35,9,FALSE))</f>
        <v/>
      </c>
      <c r="AG179" s="261" t="str">
        <f>IF(AG178="","",VLOOKUP(AG178,'シフト記号表（勤務時間帯）'!$C$6:$K$35,9,FALSE))</f>
        <v/>
      </c>
      <c r="AH179" s="262" t="str">
        <f>IF(AH178="","",VLOOKUP(AH178,'シフト記号表（勤務時間帯）'!$C$6:$K$35,9,FALSE))</f>
        <v/>
      </c>
      <c r="AI179" s="262" t="str">
        <f>IF(AI178="","",VLOOKUP(AI178,'シフト記号表（勤務時間帯）'!$C$6:$K$35,9,FALSE))</f>
        <v/>
      </c>
      <c r="AJ179" s="262" t="str">
        <f>IF(AJ178="","",VLOOKUP(AJ178,'シフト記号表（勤務時間帯）'!$C$6:$K$35,9,FALSE))</f>
        <v/>
      </c>
      <c r="AK179" s="262" t="str">
        <f>IF(AK178="","",VLOOKUP(AK178,'シフト記号表（勤務時間帯）'!$C$6:$K$35,9,FALSE))</f>
        <v/>
      </c>
      <c r="AL179" s="262" t="str">
        <f>IF(AL178="","",VLOOKUP(AL178,'シフト記号表（勤務時間帯）'!$C$6:$K$35,9,FALSE))</f>
        <v/>
      </c>
      <c r="AM179" s="263" t="str">
        <f>IF(AM178="","",VLOOKUP(AM178,'シフト記号表（勤務時間帯）'!$C$6:$K$35,9,FALSE))</f>
        <v/>
      </c>
      <c r="AN179" s="261" t="str">
        <f>IF(AN178="","",VLOOKUP(AN178,'シフト記号表（勤務時間帯）'!$C$6:$K$35,9,FALSE))</f>
        <v/>
      </c>
      <c r="AO179" s="262" t="str">
        <f>IF(AO178="","",VLOOKUP(AO178,'シフト記号表（勤務時間帯）'!$C$6:$K$35,9,FALSE))</f>
        <v/>
      </c>
      <c r="AP179" s="262" t="str">
        <f>IF(AP178="","",VLOOKUP(AP178,'シフト記号表（勤務時間帯）'!$C$6:$K$35,9,FALSE))</f>
        <v/>
      </c>
      <c r="AQ179" s="262" t="str">
        <f>IF(AQ178="","",VLOOKUP(AQ178,'シフト記号表（勤務時間帯）'!$C$6:$K$35,9,FALSE))</f>
        <v/>
      </c>
      <c r="AR179" s="262" t="str">
        <f>IF(AR178="","",VLOOKUP(AR178,'シフト記号表（勤務時間帯）'!$C$6:$K$35,9,FALSE))</f>
        <v/>
      </c>
      <c r="AS179" s="262" t="str">
        <f>IF(AS178="","",VLOOKUP(AS178,'シフト記号表（勤務時間帯）'!$C$6:$K$35,9,FALSE))</f>
        <v/>
      </c>
      <c r="AT179" s="263" t="str">
        <f>IF(AT178="","",VLOOKUP(AT178,'シフト記号表（勤務時間帯）'!$C$6:$K$35,9,FALSE))</f>
        <v/>
      </c>
      <c r="AU179" s="261" t="str">
        <f>IF(AU178="","",VLOOKUP(AU178,'シフト記号表（勤務時間帯）'!$C$6:$K$35,9,FALSE))</f>
        <v/>
      </c>
      <c r="AV179" s="262" t="str">
        <f>IF(AV178="","",VLOOKUP(AV178,'シフト記号表（勤務時間帯）'!$C$6:$K$35,9,FALSE))</f>
        <v/>
      </c>
      <c r="AW179" s="262" t="str">
        <f>IF(AW178="","",VLOOKUP(AW178,'シフト記号表（勤務時間帯）'!$C$6:$K$35,9,FALSE))</f>
        <v/>
      </c>
      <c r="AX179" s="549">
        <f>IF($BB$3="４週",SUM(S179:AT179),IF($BB$3="暦月",SUM(S179:AW179),""))</f>
        <v>0</v>
      </c>
      <c r="AY179" s="550"/>
      <c r="AZ179" s="551">
        <f>IF($BB$3="４週",AX179/4,IF($BB$3="暦月",'地密通所（100名）'!AX179/('地密通所（100名）'!$BB$8/7),""))</f>
        <v>0</v>
      </c>
      <c r="BA179" s="552"/>
      <c r="BB179" s="469"/>
      <c r="BC179" s="404"/>
      <c r="BD179" s="404"/>
      <c r="BE179" s="404"/>
      <c r="BF179" s="405"/>
    </row>
    <row r="180" spans="2:58" ht="20.25" customHeight="1" x14ac:dyDescent="0.4">
      <c r="B180" s="528"/>
      <c r="C180" s="422"/>
      <c r="D180" s="423"/>
      <c r="E180" s="424"/>
      <c r="F180" s="121">
        <f>C178</f>
        <v>0</v>
      </c>
      <c r="G180" s="446"/>
      <c r="H180" s="346"/>
      <c r="I180" s="347"/>
      <c r="J180" s="347"/>
      <c r="K180" s="348"/>
      <c r="L180" s="451"/>
      <c r="M180" s="452"/>
      <c r="N180" s="452"/>
      <c r="O180" s="453"/>
      <c r="P180" s="553" t="s">
        <v>50</v>
      </c>
      <c r="Q180" s="554"/>
      <c r="R180" s="555"/>
      <c r="S180" s="264" t="str">
        <f>IF(S178="","",VLOOKUP(S178,'シフト記号表（勤務時間帯）'!$C$6:$U$35,19,FALSE))</f>
        <v/>
      </c>
      <c r="T180" s="265" t="str">
        <f>IF(T178="","",VLOOKUP(T178,'シフト記号表（勤務時間帯）'!$C$6:$U$35,19,FALSE))</f>
        <v/>
      </c>
      <c r="U180" s="265" t="str">
        <f>IF(U178="","",VLOOKUP(U178,'シフト記号表（勤務時間帯）'!$C$6:$U$35,19,FALSE))</f>
        <v/>
      </c>
      <c r="V180" s="265" t="str">
        <f>IF(V178="","",VLOOKUP(V178,'シフト記号表（勤務時間帯）'!$C$6:$U$35,19,FALSE))</f>
        <v/>
      </c>
      <c r="W180" s="265" t="str">
        <f>IF(W178="","",VLOOKUP(W178,'シフト記号表（勤務時間帯）'!$C$6:$U$35,19,FALSE))</f>
        <v/>
      </c>
      <c r="X180" s="265" t="str">
        <f>IF(X178="","",VLOOKUP(X178,'シフト記号表（勤務時間帯）'!$C$6:$U$35,19,FALSE))</f>
        <v/>
      </c>
      <c r="Y180" s="266" t="str">
        <f>IF(Y178="","",VLOOKUP(Y178,'シフト記号表（勤務時間帯）'!$C$6:$U$35,19,FALSE))</f>
        <v/>
      </c>
      <c r="Z180" s="264" t="str">
        <f>IF(Z178="","",VLOOKUP(Z178,'シフト記号表（勤務時間帯）'!$C$6:$U$35,19,FALSE))</f>
        <v/>
      </c>
      <c r="AA180" s="265" t="str">
        <f>IF(AA178="","",VLOOKUP(AA178,'シフト記号表（勤務時間帯）'!$C$6:$U$35,19,FALSE))</f>
        <v/>
      </c>
      <c r="AB180" s="265" t="str">
        <f>IF(AB178="","",VLOOKUP(AB178,'シフト記号表（勤務時間帯）'!$C$6:$U$35,19,FALSE))</f>
        <v/>
      </c>
      <c r="AC180" s="265" t="str">
        <f>IF(AC178="","",VLOOKUP(AC178,'シフト記号表（勤務時間帯）'!$C$6:$U$35,19,FALSE))</f>
        <v/>
      </c>
      <c r="AD180" s="265" t="str">
        <f>IF(AD178="","",VLOOKUP(AD178,'シフト記号表（勤務時間帯）'!$C$6:$U$35,19,FALSE))</f>
        <v/>
      </c>
      <c r="AE180" s="265" t="str">
        <f>IF(AE178="","",VLOOKUP(AE178,'シフト記号表（勤務時間帯）'!$C$6:$U$35,19,FALSE))</f>
        <v/>
      </c>
      <c r="AF180" s="266" t="str">
        <f>IF(AF178="","",VLOOKUP(AF178,'シフト記号表（勤務時間帯）'!$C$6:$U$35,19,FALSE))</f>
        <v/>
      </c>
      <c r="AG180" s="264" t="str">
        <f>IF(AG178="","",VLOOKUP(AG178,'シフト記号表（勤務時間帯）'!$C$6:$U$35,19,FALSE))</f>
        <v/>
      </c>
      <c r="AH180" s="265" t="str">
        <f>IF(AH178="","",VLOOKUP(AH178,'シフト記号表（勤務時間帯）'!$C$6:$U$35,19,FALSE))</f>
        <v/>
      </c>
      <c r="AI180" s="265" t="str">
        <f>IF(AI178="","",VLOOKUP(AI178,'シフト記号表（勤務時間帯）'!$C$6:$U$35,19,FALSE))</f>
        <v/>
      </c>
      <c r="AJ180" s="265" t="str">
        <f>IF(AJ178="","",VLOOKUP(AJ178,'シフト記号表（勤務時間帯）'!$C$6:$U$35,19,FALSE))</f>
        <v/>
      </c>
      <c r="AK180" s="265" t="str">
        <f>IF(AK178="","",VLOOKUP(AK178,'シフト記号表（勤務時間帯）'!$C$6:$U$35,19,FALSE))</f>
        <v/>
      </c>
      <c r="AL180" s="265" t="str">
        <f>IF(AL178="","",VLOOKUP(AL178,'シフト記号表（勤務時間帯）'!$C$6:$U$35,19,FALSE))</f>
        <v/>
      </c>
      <c r="AM180" s="266" t="str">
        <f>IF(AM178="","",VLOOKUP(AM178,'シフト記号表（勤務時間帯）'!$C$6:$U$35,19,FALSE))</f>
        <v/>
      </c>
      <c r="AN180" s="264" t="str">
        <f>IF(AN178="","",VLOOKUP(AN178,'シフト記号表（勤務時間帯）'!$C$6:$U$35,19,FALSE))</f>
        <v/>
      </c>
      <c r="AO180" s="265" t="str">
        <f>IF(AO178="","",VLOOKUP(AO178,'シフト記号表（勤務時間帯）'!$C$6:$U$35,19,FALSE))</f>
        <v/>
      </c>
      <c r="AP180" s="265" t="str">
        <f>IF(AP178="","",VLOOKUP(AP178,'シフト記号表（勤務時間帯）'!$C$6:$U$35,19,FALSE))</f>
        <v/>
      </c>
      <c r="AQ180" s="265" t="str">
        <f>IF(AQ178="","",VLOOKUP(AQ178,'シフト記号表（勤務時間帯）'!$C$6:$U$35,19,FALSE))</f>
        <v/>
      </c>
      <c r="AR180" s="265" t="str">
        <f>IF(AR178="","",VLOOKUP(AR178,'シフト記号表（勤務時間帯）'!$C$6:$U$35,19,FALSE))</f>
        <v/>
      </c>
      <c r="AS180" s="265" t="str">
        <f>IF(AS178="","",VLOOKUP(AS178,'シフト記号表（勤務時間帯）'!$C$6:$U$35,19,FALSE))</f>
        <v/>
      </c>
      <c r="AT180" s="266" t="str">
        <f>IF(AT178="","",VLOOKUP(AT178,'シフト記号表（勤務時間帯）'!$C$6:$U$35,19,FALSE))</f>
        <v/>
      </c>
      <c r="AU180" s="264" t="str">
        <f>IF(AU178="","",VLOOKUP(AU178,'シフト記号表（勤務時間帯）'!$C$6:$U$35,19,FALSE))</f>
        <v/>
      </c>
      <c r="AV180" s="265" t="str">
        <f>IF(AV178="","",VLOOKUP(AV178,'シフト記号表（勤務時間帯）'!$C$6:$U$35,19,FALSE))</f>
        <v/>
      </c>
      <c r="AW180" s="265" t="str">
        <f>IF(AW178="","",VLOOKUP(AW178,'シフト記号表（勤務時間帯）'!$C$6:$U$35,19,FALSE))</f>
        <v/>
      </c>
      <c r="AX180" s="530">
        <f>IF($BB$3="４週",SUM(S180:AT180),IF($BB$3="暦月",SUM(S180:AW180),""))</f>
        <v>0</v>
      </c>
      <c r="AY180" s="531"/>
      <c r="AZ180" s="542">
        <f>IF($BB$3="４週",AX180/4,IF($BB$3="暦月",'地密通所（100名）'!AX180/('地密通所（100名）'!$BB$8/7),""))</f>
        <v>0</v>
      </c>
      <c r="BA180" s="543"/>
      <c r="BB180" s="470"/>
      <c r="BC180" s="452"/>
      <c r="BD180" s="452"/>
      <c r="BE180" s="452"/>
      <c r="BF180" s="453"/>
    </row>
    <row r="181" spans="2:58" ht="20.25" customHeight="1" x14ac:dyDescent="0.4">
      <c r="B181" s="528">
        <f>B178+1</f>
        <v>54</v>
      </c>
      <c r="C181" s="416"/>
      <c r="D181" s="417"/>
      <c r="E181" s="418"/>
      <c r="F181" s="118"/>
      <c r="G181" s="445"/>
      <c r="H181" s="447"/>
      <c r="I181" s="347"/>
      <c r="J181" s="347"/>
      <c r="K181" s="348"/>
      <c r="L181" s="448"/>
      <c r="M181" s="449"/>
      <c r="N181" s="449"/>
      <c r="O181" s="450"/>
      <c r="P181" s="536" t="s">
        <v>49</v>
      </c>
      <c r="Q181" s="537"/>
      <c r="R181" s="538"/>
      <c r="S181" s="274"/>
      <c r="T181" s="273"/>
      <c r="U181" s="273"/>
      <c r="V181" s="273"/>
      <c r="W181" s="273"/>
      <c r="X181" s="273"/>
      <c r="Y181" s="275"/>
      <c r="Z181" s="274"/>
      <c r="AA181" s="273"/>
      <c r="AB181" s="273"/>
      <c r="AC181" s="273"/>
      <c r="AD181" s="273"/>
      <c r="AE181" s="273"/>
      <c r="AF181" s="275"/>
      <c r="AG181" s="274"/>
      <c r="AH181" s="273"/>
      <c r="AI181" s="273"/>
      <c r="AJ181" s="273"/>
      <c r="AK181" s="273"/>
      <c r="AL181" s="273"/>
      <c r="AM181" s="275"/>
      <c r="AN181" s="274"/>
      <c r="AO181" s="273"/>
      <c r="AP181" s="273"/>
      <c r="AQ181" s="273"/>
      <c r="AR181" s="273"/>
      <c r="AS181" s="273"/>
      <c r="AT181" s="275"/>
      <c r="AU181" s="274"/>
      <c r="AV181" s="273"/>
      <c r="AW181" s="273"/>
      <c r="AX181" s="638"/>
      <c r="AY181" s="639"/>
      <c r="AZ181" s="640"/>
      <c r="BA181" s="641"/>
      <c r="BB181" s="468"/>
      <c r="BC181" s="449"/>
      <c r="BD181" s="449"/>
      <c r="BE181" s="449"/>
      <c r="BF181" s="450"/>
    </row>
    <row r="182" spans="2:58" ht="20.25" customHeight="1" x14ac:dyDescent="0.4">
      <c r="B182" s="528"/>
      <c r="C182" s="419"/>
      <c r="D182" s="420"/>
      <c r="E182" s="421"/>
      <c r="F182" s="92"/>
      <c r="G182" s="342"/>
      <c r="H182" s="346"/>
      <c r="I182" s="347"/>
      <c r="J182" s="347"/>
      <c r="K182" s="348"/>
      <c r="L182" s="403"/>
      <c r="M182" s="404"/>
      <c r="N182" s="404"/>
      <c r="O182" s="405"/>
      <c r="P182" s="546" t="s">
        <v>15</v>
      </c>
      <c r="Q182" s="547"/>
      <c r="R182" s="548"/>
      <c r="S182" s="261" t="str">
        <f>IF(S181="","",VLOOKUP(S181,'シフト記号表（勤務時間帯）'!$C$6:$K$35,9,FALSE))</f>
        <v/>
      </c>
      <c r="T182" s="262" t="str">
        <f>IF(T181="","",VLOOKUP(T181,'シフト記号表（勤務時間帯）'!$C$6:$K$35,9,FALSE))</f>
        <v/>
      </c>
      <c r="U182" s="262" t="str">
        <f>IF(U181="","",VLOOKUP(U181,'シフト記号表（勤務時間帯）'!$C$6:$K$35,9,FALSE))</f>
        <v/>
      </c>
      <c r="V182" s="262" t="str">
        <f>IF(V181="","",VLOOKUP(V181,'シフト記号表（勤務時間帯）'!$C$6:$K$35,9,FALSE))</f>
        <v/>
      </c>
      <c r="W182" s="262" t="str">
        <f>IF(W181="","",VLOOKUP(W181,'シフト記号表（勤務時間帯）'!$C$6:$K$35,9,FALSE))</f>
        <v/>
      </c>
      <c r="X182" s="262" t="str">
        <f>IF(X181="","",VLOOKUP(X181,'シフト記号表（勤務時間帯）'!$C$6:$K$35,9,FALSE))</f>
        <v/>
      </c>
      <c r="Y182" s="263" t="str">
        <f>IF(Y181="","",VLOOKUP(Y181,'シフト記号表（勤務時間帯）'!$C$6:$K$35,9,FALSE))</f>
        <v/>
      </c>
      <c r="Z182" s="261" t="str">
        <f>IF(Z181="","",VLOOKUP(Z181,'シフト記号表（勤務時間帯）'!$C$6:$K$35,9,FALSE))</f>
        <v/>
      </c>
      <c r="AA182" s="262" t="str">
        <f>IF(AA181="","",VLOOKUP(AA181,'シフト記号表（勤務時間帯）'!$C$6:$K$35,9,FALSE))</f>
        <v/>
      </c>
      <c r="AB182" s="262" t="str">
        <f>IF(AB181="","",VLOOKUP(AB181,'シフト記号表（勤務時間帯）'!$C$6:$K$35,9,FALSE))</f>
        <v/>
      </c>
      <c r="AC182" s="262" t="str">
        <f>IF(AC181="","",VLOOKUP(AC181,'シフト記号表（勤務時間帯）'!$C$6:$K$35,9,FALSE))</f>
        <v/>
      </c>
      <c r="AD182" s="262" t="str">
        <f>IF(AD181="","",VLOOKUP(AD181,'シフト記号表（勤務時間帯）'!$C$6:$K$35,9,FALSE))</f>
        <v/>
      </c>
      <c r="AE182" s="262" t="str">
        <f>IF(AE181="","",VLOOKUP(AE181,'シフト記号表（勤務時間帯）'!$C$6:$K$35,9,FALSE))</f>
        <v/>
      </c>
      <c r="AF182" s="263" t="str">
        <f>IF(AF181="","",VLOOKUP(AF181,'シフト記号表（勤務時間帯）'!$C$6:$K$35,9,FALSE))</f>
        <v/>
      </c>
      <c r="AG182" s="261" t="str">
        <f>IF(AG181="","",VLOOKUP(AG181,'シフト記号表（勤務時間帯）'!$C$6:$K$35,9,FALSE))</f>
        <v/>
      </c>
      <c r="AH182" s="262" t="str">
        <f>IF(AH181="","",VLOOKUP(AH181,'シフト記号表（勤務時間帯）'!$C$6:$K$35,9,FALSE))</f>
        <v/>
      </c>
      <c r="AI182" s="262" t="str">
        <f>IF(AI181="","",VLOOKUP(AI181,'シフト記号表（勤務時間帯）'!$C$6:$K$35,9,FALSE))</f>
        <v/>
      </c>
      <c r="AJ182" s="262" t="str">
        <f>IF(AJ181="","",VLOOKUP(AJ181,'シフト記号表（勤務時間帯）'!$C$6:$K$35,9,FALSE))</f>
        <v/>
      </c>
      <c r="AK182" s="262" t="str">
        <f>IF(AK181="","",VLOOKUP(AK181,'シフト記号表（勤務時間帯）'!$C$6:$K$35,9,FALSE))</f>
        <v/>
      </c>
      <c r="AL182" s="262" t="str">
        <f>IF(AL181="","",VLOOKUP(AL181,'シフト記号表（勤務時間帯）'!$C$6:$K$35,9,FALSE))</f>
        <v/>
      </c>
      <c r="AM182" s="263" t="str">
        <f>IF(AM181="","",VLOOKUP(AM181,'シフト記号表（勤務時間帯）'!$C$6:$K$35,9,FALSE))</f>
        <v/>
      </c>
      <c r="AN182" s="261" t="str">
        <f>IF(AN181="","",VLOOKUP(AN181,'シフト記号表（勤務時間帯）'!$C$6:$K$35,9,FALSE))</f>
        <v/>
      </c>
      <c r="AO182" s="262" t="str">
        <f>IF(AO181="","",VLOOKUP(AO181,'シフト記号表（勤務時間帯）'!$C$6:$K$35,9,FALSE))</f>
        <v/>
      </c>
      <c r="AP182" s="262" t="str">
        <f>IF(AP181="","",VLOOKUP(AP181,'シフト記号表（勤務時間帯）'!$C$6:$K$35,9,FALSE))</f>
        <v/>
      </c>
      <c r="AQ182" s="262" t="str">
        <f>IF(AQ181="","",VLOOKUP(AQ181,'シフト記号表（勤務時間帯）'!$C$6:$K$35,9,FALSE))</f>
        <v/>
      </c>
      <c r="AR182" s="262" t="str">
        <f>IF(AR181="","",VLOOKUP(AR181,'シフト記号表（勤務時間帯）'!$C$6:$K$35,9,FALSE))</f>
        <v/>
      </c>
      <c r="AS182" s="262" t="str">
        <f>IF(AS181="","",VLOOKUP(AS181,'シフト記号表（勤務時間帯）'!$C$6:$K$35,9,FALSE))</f>
        <v/>
      </c>
      <c r="AT182" s="263" t="str">
        <f>IF(AT181="","",VLOOKUP(AT181,'シフト記号表（勤務時間帯）'!$C$6:$K$35,9,FALSE))</f>
        <v/>
      </c>
      <c r="AU182" s="261" t="str">
        <f>IF(AU181="","",VLOOKUP(AU181,'シフト記号表（勤務時間帯）'!$C$6:$K$35,9,FALSE))</f>
        <v/>
      </c>
      <c r="AV182" s="262" t="str">
        <f>IF(AV181="","",VLOOKUP(AV181,'シフト記号表（勤務時間帯）'!$C$6:$K$35,9,FALSE))</f>
        <v/>
      </c>
      <c r="AW182" s="262" t="str">
        <f>IF(AW181="","",VLOOKUP(AW181,'シフト記号表（勤務時間帯）'!$C$6:$K$35,9,FALSE))</f>
        <v/>
      </c>
      <c r="AX182" s="549">
        <f>IF($BB$3="４週",SUM(S182:AT182),IF($BB$3="暦月",SUM(S182:AW182),""))</f>
        <v>0</v>
      </c>
      <c r="AY182" s="550"/>
      <c r="AZ182" s="551">
        <f>IF($BB$3="４週",AX182/4,IF($BB$3="暦月",'地密通所（100名）'!AX182/('地密通所（100名）'!$BB$8/7),""))</f>
        <v>0</v>
      </c>
      <c r="BA182" s="552"/>
      <c r="BB182" s="469"/>
      <c r="BC182" s="404"/>
      <c r="BD182" s="404"/>
      <c r="BE182" s="404"/>
      <c r="BF182" s="405"/>
    </row>
    <row r="183" spans="2:58" ht="20.25" customHeight="1" x14ac:dyDescent="0.4">
      <c r="B183" s="528"/>
      <c r="C183" s="422"/>
      <c r="D183" s="423"/>
      <c r="E183" s="424"/>
      <c r="F183" s="121">
        <f>C181</f>
        <v>0</v>
      </c>
      <c r="G183" s="446"/>
      <c r="H183" s="346"/>
      <c r="I183" s="347"/>
      <c r="J183" s="347"/>
      <c r="K183" s="348"/>
      <c r="L183" s="451"/>
      <c r="M183" s="452"/>
      <c r="N183" s="452"/>
      <c r="O183" s="453"/>
      <c r="P183" s="553" t="s">
        <v>50</v>
      </c>
      <c r="Q183" s="554"/>
      <c r="R183" s="555"/>
      <c r="S183" s="264" t="str">
        <f>IF(S181="","",VLOOKUP(S181,'シフト記号表（勤務時間帯）'!$C$6:$U$35,19,FALSE))</f>
        <v/>
      </c>
      <c r="T183" s="265" t="str">
        <f>IF(T181="","",VLOOKUP(T181,'シフト記号表（勤務時間帯）'!$C$6:$U$35,19,FALSE))</f>
        <v/>
      </c>
      <c r="U183" s="265" t="str">
        <f>IF(U181="","",VLOOKUP(U181,'シフト記号表（勤務時間帯）'!$C$6:$U$35,19,FALSE))</f>
        <v/>
      </c>
      <c r="V183" s="265" t="str">
        <f>IF(V181="","",VLOOKUP(V181,'シフト記号表（勤務時間帯）'!$C$6:$U$35,19,FALSE))</f>
        <v/>
      </c>
      <c r="W183" s="265" t="str">
        <f>IF(W181="","",VLOOKUP(W181,'シフト記号表（勤務時間帯）'!$C$6:$U$35,19,FALSE))</f>
        <v/>
      </c>
      <c r="X183" s="265" t="str">
        <f>IF(X181="","",VLOOKUP(X181,'シフト記号表（勤務時間帯）'!$C$6:$U$35,19,FALSE))</f>
        <v/>
      </c>
      <c r="Y183" s="266" t="str">
        <f>IF(Y181="","",VLOOKUP(Y181,'シフト記号表（勤務時間帯）'!$C$6:$U$35,19,FALSE))</f>
        <v/>
      </c>
      <c r="Z183" s="264" t="str">
        <f>IF(Z181="","",VLOOKUP(Z181,'シフト記号表（勤務時間帯）'!$C$6:$U$35,19,FALSE))</f>
        <v/>
      </c>
      <c r="AA183" s="265" t="str">
        <f>IF(AA181="","",VLOOKUP(AA181,'シフト記号表（勤務時間帯）'!$C$6:$U$35,19,FALSE))</f>
        <v/>
      </c>
      <c r="AB183" s="265" t="str">
        <f>IF(AB181="","",VLOOKUP(AB181,'シフト記号表（勤務時間帯）'!$C$6:$U$35,19,FALSE))</f>
        <v/>
      </c>
      <c r="AC183" s="265" t="str">
        <f>IF(AC181="","",VLOOKUP(AC181,'シフト記号表（勤務時間帯）'!$C$6:$U$35,19,FALSE))</f>
        <v/>
      </c>
      <c r="AD183" s="265" t="str">
        <f>IF(AD181="","",VLOOKUP(AD181,'シフト記号表（勤務時間帯）'!$C$6:$U$35,19,FALSE))</f>
        <v/>
      </c>
      <c r="AE183" s="265" t="str">
        <f>IF(AE181="","",VLOOKUP(AE181,'シフト記号表（勤務時間帯）'!$C$6:$U$35,19,FALSE))</f>
        <v/>
      </c>
      <c r="AF183" s="266" t="str">
        <f>IF(AF181="","",VLOOKUP(AF181,'シフト記号表（勤務時間帯）'!$C$6:$U$35,19,FALSE))</f>
        <v/>
      </c>
      <c r="AG183" s="264" t="str">
        <f>IF(AG181="","",VLOOKUP(AG181,'シフト記号表（勤務時間帯）'!$C$6:$U$35,19,FALSE))</f>
        <v/>
      </c>
      <c r="AH183" s="265" t="str">
        <f>IF(AH181="","",VLOOKUP(AH181,'シフト記号表（勤務時間帯）'!$C$6:$U$35,19,FALSE))</f>
        <v/>
      </c>
      <c r="AI183" s="265" t="str">
        <f>IF(AI181="","",VLOOKUP(AI181,'シフト記号表（勤務時間帯）'!$C$6:$U$35,19,FALSE))</f>
        <v/>
      </c>
      <c r="AJ183" s="265" t="str">
        <f>IF(AJ181="","",VLOOKUP(AJ181,'シフト記号表（勤務時間帯）'!$C$6:$U$35,19,FALSE))</f>
        <v/>
      </c>
      <c r="AK183" s="265" t="str">
        <f>IF(AK181="","",VLOOKUP(AK181,'シフト記号表（勤務時間帯）'!$C$6:$U$35,19,FALSE))</f>
        <v/>
      </c>
      <c r="AL183" s="265" t="str">
        <f>IF(AL181="","",VLOOKUP(AL181,'シフト記号表（勤務時間帯）'!$C$6:$U$35,19,FALSE))</f>
        <v/>
      </c>
      <c r="AM183" s="266" t="str">
        <f>IF(AM181="","",VLOOKUP(AM181,'シフト記号表（勤務時間帯）'!$C$6:$U$35,19,FALSE))</f>
        <v/>
      </c>
      <c r="AN183" s="264" t="str">
        <f>IF(AN181="","",VLOOKUP(AN181,'シフト記号表（勤務時間帯）'!$C$6:$U$35,19,FALSE))</f>
        <v/>
      </c>
      <c r="AO183" s="265" t="str">
        <f>IF(AO181="","",VLOOKUP(AO181,'シフト記号表（勤務時間帯）'!$C$6:$U$35,19,FALSE))</f>
        <v/>
      </c>
      <c r="AP183" s="265" t="str">
        <f>IF(AP181="","",VLOOKUP(AP181,'シフト記号表（勤務時間帯）'!$C$6:$U$35,19,FALSE))</f>
        <v/>
      </c>
      <c r="AQ183" s="265" t="str">
        <f>IF(AQ181="","",VLOOKUP(AQ181,'シフト記号表（勤務時間帯）'!$C$6:$U$35,19,FALSE))</f>
        <v/>
      </c>
      <c r="AR183" s="265" t="str">
        <f>IF(AR181="","",VLOOKUP(AR181,'シフト記号表（勤務時間帯）'!$C$6:$U$35,19,FALSE))</f>
        <v/>
      </c>
      <c r="AS183" s="265" t="str">
        <f>IF(AS181="","",VLOOKUP(AS181,'シフト記号表（勤務時間帯）'!$C$6:$U$35,19,FALSE))</f>
        <v/>
      </c>
      <c r="AT183" s="266" t="str">
        <f>IF(AT181="","",VLOOKUP(AT181,'シフト記号表（勤務時間帯）'!$C$6:$U$35,19,FALSE))</f>
        <v/>
      </c>
      <c r="AU183" s="264" t="str">
        <f>IF(AU181="","",VLOOKUP(AU181,'シフト記号表（勤務時間帯）'!$C$6:$U$35,19,FALSE))</f>
        <v/>
      </c>
      <c r="AV183" s="265" t="str">
        <f>IF(AV181="","",VLOOKUP(AV181,'シフト記号表（勤務時間帯）'!$C$6:$U$35,19,FALSE))</f>
        <v/>
      </c>
      <c r="AW183" s="265" t="str">
        <f>IF(AW181="","",VLOOKUP(AW181,'シフト記号表（勤務時間帯）'!$C$6:$U$35,19,FALSE))</f>
        <v/>
      </c>
      <c r="AX183" s="530">
        <f>IF($BB$3="４週",SUM(S183:AT183),IF($BB$3="暦月",SUM(S183:AW183),""))</f>
        <v>0</v>
      </c>
      <c r="AY183" s="531"/>
      <c r="AZ183" s="542">
        <f>IF($BB$3="４週",AX183/4,IF($BB$3="暦月",'地密通所（100名）'!AX183/('地密通所（100名）'!$BB$8/7),""))</f>
        <v>0</v>
      </c>
      <c r="BA183" s="543"/>
      <c r="BB183" s="470"/>
      <c r="BC183" s="452"/>
      <c r="BD183" s="452"/>
      <c r="BE183" s="452"/>
      <c r="BF183" s="453"/>
    </row>
    <row r="184" spans="2:58" ht="20.25" customHeight="1" x14ac:dyDescent="0.4">
      <c r="B184" s="528">
        <f>B181+1</f>
        <v>55</v>
      </c>
      <c r="C184" s="416"/>
      <c r="D184" s="417"/>
      <c r="E184" s="418"/>
      <c r="F184" s="118"/>
      <c r="G184" s="445"/>
      <c r="H184" s="447"/>
      <c r="I184" s="347"/>
      <c r="J184" s="347"/>
      <c r="K184" s="348"/>
      <c r="L184" s="448"/>
      <c r="M184" s="449"/>
      <c r="N184" s="449"/>
      <c r="O184" s="450"/>
      <c r="P184" s="536" t="s">
        <v>49</v>
      </c>
      <c r="Q184" s="537"/>
      <c r="R184" s="538"/>
      <c r="S184" s="274"/>
      <c r="T184" s="273"/>
      <c r="U184" s="273"/>
      <c r="V184" s="273"/>
      <c r="W184" s="273"/>
      <c r="X184" s="273"/>
      <c r="Y184" s="275"/>
      <c r="Z184" s="274"/>
      <c r="AA184" s="273"/>
      <c r="AB184" s="273"/>
      <c r="AC184" s="273"/>
      <c r="AD184" s="273"/>
      <c r="AE184" s="273"/>
      <c r="AF184" s="275"/>
      <c r="AG184" s="274"/>
      <c r="AH184" s="273"/>
      <c r="AI184" s="273"/>
      <c r="AJ184" s="273"/>
      <c r="AK184" s="273"/>
      <c r="AL184" s="273"/>
      <c r="AM184" s="275"/>
      <c r="AN184" s="274"/>
      <c r="AO184" s="273"/>
      <c r="AP184" s="273"/>
      <c r="AQ184" s="273"/>
      <c r="AR184" s="273"/>
      <c r="AS184" s="273"/>
      <c r="AT184" s="275"/>
      <c r="AU184" s="274"/>
      <c r="AV184" s="273"/>
      <c r="AW184" s="273"/>
      <c r="AX184" s="638"/>
      <c r="AY184" s="639"/>
      <c r="AZ184" s="640"/>
      <c r="BA184" s="641"/>
      <c r="BB184" s="468"/>
      <c r="BC184" s="449"/>
      <c r="BD184" s="449"/>
      <c r="BE184" s="449"/>
      <c r="BF184" s="450"/>
    </row>
    <row r="185" spans="2:58" ht="20.25" customHeight="1" x14ac:dyDescent="0.4">
      <c r="B185" s="528"/>
      <c r="C185" s="419"/>
      <c r="D185" s="420"/>
      <c r="E185" s="421"/>
      <c r="F185" s="92"/>
      <c r="G185" s="342"/>
      <c r="H185" s="346"/>
      <c r="I185" s="347"/>
      <c r="J185" s="347"/>
      <c r="K185" s="348"/>
      <c r="L185" s="403"/>
      <c r="M185" s="404"/>
      <c r="N185" s="404"/>
      <c r="O185" s="405"/>
      <c r="P185" s="546" t="s">
        <v>15</v>
      </c>
      <c r="Q185" s="547"/>
      <c r="R185" s="548"/>
      <c r="S185" s="261" t="str">
        <f>IF(S184="","",VLOOKUP(S184,'シフト記号表（勤務時間帯）'!$C$6:$K$35,9,FALSE))</f>
        <v/>
      </c>
      <c r="T185" s="262" t="str">
        <f>IF(T184="","",VLOOKUP(T184,'シフト記号表（勤務時間帯）'!$C$6:$K$35,9,FALSE))</f>
        <v/>
      </c>
      <c r="U185" s="262" t="str">
        <f>IF(U184="","",VLOOKUP(U184,'シフト記号表（勤務時間帯）'!$C$6:$K$35,9,FALSE))</f>
        <v/>
      </c>
      <c r="V185" s="262" t="str">
        <f>IF(V184="","",VLOOKUP(V184,'シフト記号表（勤務時間帯）'!$C$6:$K$35,9,FALSE))</f>
        <v/>
      </c>
      <c r="W185" s="262" t="str">
        <f>IF(W184="","",VLOOKUP(W184,'シフト記号表（勤務時間帯）'!$C$6:$K$35,9,FALSE))</f>
        <v/>
      </c>
      <c r="X185" s="262" t="str">
        <f>IF(X184="","",VLOOKUP(X184,'シフト記号表（勤務時間帯）'!$C$6:$K$35,9,FALSE))</f>
        <v/>
      </c>
      <c r="Y185" s="263" t="str">
        <f>IF(Y184="","",VLOOKUP(Y184,'シフト記号表（勤務時間帯）'!$C$6:$K$35,9,FALSE))</f>
        <v/>
      </c>
      <c r="Z185" s="261" t="str">
        <f>IF(Z184="","",VLOOKUP(Z184,'シフト記号表（勤務時間帯）'!$C$6:$K$35,9,FALSE))</f>
        <v/>
      </c>
      <c r="AA185" s="262" t="str">
        <f>IF(AA184="","",VLOOKUP(AA184,'シフト記号表（勤務時間帯）'!$C$6:$K$35,9,FALSE))</f>
        <v/>
      </c>
      <c r="AB185" s="262" t="str">
        <f>IF(AB184="","",VLOOKUP(AB184,'シフト記号表（勤務時間帯）'!$C$6:$K$35,9,FALSE))</f>
        <v/>
      </c>
      <c r="AC185" s="262" t="str">
        <f>IF(AC184="","",VLOOKUP(AC184,'シフト記号表（勤務時間帯）'!$C$6:$K$35,9,FALSE))</f>
        <v/>
      </c>
      <c r="AD185" s="262" t="str">
        <f>IF(AD184="","",VLOOKUP(AD184,'シフト記号表（勤務時間帯）'!$C$6:$K$35,9,FALSE))</f>
        <v/>
      </c>
      <c r="AE185" s="262" t="str">
        <f>IF(AE184="","",VLOOKUP(AE184,'シフト記号表（勤務時間帯）'!$C$6:$K$35,9,FALSE))</f>
        <v/>
      </c>
      <c r="AF185" s="263" t="str">
        <f>IF(AF184="","",VLOOKUP(AF184,'シフト記号表（勤務時間帯）'!$C$6:$K$35,9,FALSE))</f>
        <v/>
      </c>
      <c r="AG185" s="261" t="str">
        <f>IF(AG184="","",VLOOKUP(AG184,'シフト記号表（勤務時間帯）'!$C$6:$K$35,9,FALSE))</f>
        <v/>
      </c>
      <c r="AH185" s="262" t="str">
        <f>IF(AH184="","",VLOOKUP(AH184,'シフト記号表（勤務時間帯）'!$C$6:$K$35,9,FALSE))</f>
        <v/>
      </c>
      <c r="AI185" s="262" t="str">
        <f>IF(AI184="","",VLOOKUP(AI184,'シフト記号表（勤務時間帯）'!$C$6:$K$35,9,FALSE))</f>
        <v/>
      </c>
      <c r="AJ185" s="262" t="str">
        <f>IF(AJ184="","",VLOOKUP(AJ184,'シフト記号表（勤務時間帯）'!$C$6:$K$35,9,FALSE))</f>
        <v/>
      </c>
      <c r="AK185" s="262" t="str">
        <f>IF(AK184="","",VLOOKUP(AK184,'シフト記号表（勤務時間帯）'!$C$6:$K$35,9,FALSE))</f>
        <v/>
      </c>
      <c r="AL185" s="262" t="str">
        <f>IF(AL184="","",VLOOKUP(AL184,'シフト記号表（勤務時間帯）'!$C$6:$K$35,9,FALSE))</f>
        <v/>
      </c>
      <c r="AM185" s="263" t="str">
        <f>IF(AM184="","",VLOOKUP(AM184,'シフト記号表（勤務時間帯）'!$C$6:$K$35,9,FALSE))</f>
        <v/>
      </c>
      <c r="AN185" s="261" t="str">
        <f>IF(AN184="","",VLOOKUP(AN184,'シフト記号表（勤務時間帯）'!$C$6:$K$35,9,FALSE))</f>
        <v/>
      </c>
      <c r="AO185" s="262" t="str">
        <f>IF(AO184="","",VLOOKUP(AO184,'シフト記号表（勤務時間帯）'!$C$6:$K$35,9,FALSE))</f>
        <v/>
      </c>
      <c r="AP185" s="262" t="str">
        <f>IF(AP184="","",VLOOKUP(AP184,'シフト記号表（勤務時間帯）'!$C$6:$K$35,9,FALSE))</f>
        <v/>
      </c>
      <c r="AQ185" s="262" t="str">
        <f>IF(AQ184="","",VLOOKUP(AQ184,'シフト記号表（勤務時間帯）'!$C$6:$K$35,9,FALSE))</f>
        <v/>
      </c>
      <c r="AR185" s="262" t="str">
        <f>IF(AR184="","",VLOOKUP(AR184,'シフト記号表（勤務時間帯）'!$C$6:$K$35,9,FALSE))</f>
        <v/>
      </c>
      <c r="AS185" s="262" t="str">
        <f>IF(AS184="","",VLOOKUP(AS184,'シフト記号表（勤務時間帯）'!$C$6:$K$35,9,FALSE))</f>
        <v/>
      </c>
      <c r="AT185" s="263" t="str">
        <f>IF(AT184="","",VLOOKUP(AT184,'シフト記号表（勤務時間帯）'!$C$6:$K$35,9,FALSE))</f>
        <v/>
      </c>
      <c r="AU185" s="261" t="str">
        <f>IF(AU184="","",VLOOKUP(AU184,'シフト記号表（勤務時間帯）'!$C$6:$K$35,9,FALSE))</f>
        <v/>
      </c>
      <c r="AV185" s="262" t="str">
        <f>IF(AV184="","",VLOOKUP(AV184,'シフト記号表（勤務時間帯）'!$C$6:$K$35,9,FALSE))</f>
        <v/>
      </c>
      <c r="AW185" s="262" t="str">
        <f>IF(AW184="","",VLOOKUP(AW184,'シフト記号表（勤務時間帯）'!$C$6:$K$35,9,FALSE))</f>
        <v/>
      </c>
      <c r="AX185" s="549">
        <f>IF($BB$3="４週",SUM(S185:AT185),IF($BB$3="暦月",SUM(S185:AW185),""))</f>
        <v>0</v>
      </c>
      <c r="AY185" s="550"/>
      <c r="AZ185" s="551">
        <f>IF($BB$3="４週",AX185/4,IF($BB$3="暦月",'地密通所（100名）'!AX185/('地密通所（100名）'!$BB$8/7),""))</f>
        <v>0</v>
      </c>
      <c r="BA185" s="552"/>
      <c r="BB185" s="469"/>
      <c r="BC185" s="404"/>
      <c r="BD185" s="404"/>
      <c r="BE185" s="404"/>
      <c r="BF185" s="405"/>
    </row>
    <row r="186" spans="2:58" ht="20.25" customHeight="1" x14ac:dyDescent="0.4">
      <c r="B186" s="528"/>
      <c r="C186" s="422"/>
      <c r="D186" s="423"/>
      <c r="E186" s="424"/>
      <c r="F186" s="121">
        <f>C184</f>
        <v>0</v>
      </c>
      <c r="G186" s="446"/>
      <c r="H186" s="346"/>
      <c r="I186" s="347"/>
      <c r="J186" s="347"/>
      <c r="K186" s="348"/>
      <c r="L186" s="451"/>
      <c r="M186" s="452"/>
      <c r="N186" s="452"/>
      <c r="O186" s="453"/>
      <c r="P186" s="553" t="s">
        <v>50</v>
      </c>
      <c r="Q186" s="554"/>
      <c r="R186" s="555"/>
      <c r="S186" s="264" t="str">
        <f>IF(S184="","",VLOOKUP(S184,'シフト記号表（勤務時間帯）'!$C$6:$U$35,19,FALSE))</f>
        <v/>
      </c>
      <c r="T186" s="265" t="str">
        <f>IF(T184="","",VLOOKUP(T184,'シフト記号表（勤務時間帯）'!$C$6:$U$35,19,FALSE))</f>
        <v/>
      </c>
      <c r="U186" s="265" t="str">
        <f>IF(U184="","",VLOOKUP(U184,'シフト記号表（勤務時間帯）'!$C$6:$U$35,19,FALSE))</f>
        <v/>
      </c>
      <c r="V186" s="265" t="str">
        <f>IF(V184="","",VLOOKUP(V184,'シフト記号表（勤務時間帯）'!$C$6:$U$35,19,FALSE))</f>
        <v/>
      </c>
      <c r="W186" s="265" t="str">
        <f>IF(W184="","",VLOOKUP(W184,'シフト記号表（勤務時間帯）'!$C$6:$U$35,19,FALSE))</f>
        <v/>
      </c>
      <c r="X186" s="265" t="str">
        <f>IF(X184="","",VLOOKUP(X184,'シフト記号表（勤務時間帯）'!$C$6:$U$35,19,FALSE))</f>
        <v/>
      </c>
      <c r="Y186" s="266" t="str">
        <f>IF(Y184="","",VLOOKUP(Y184,'シフト記号表（勤務時間帯）'!$C$6:$U$35,19,FALSE))</f>
        <v/>
      </c>
      <c r="Z186" s="264" t="str">
        <f>IF(Z184="","",VLOOKUP(Z184,'シフト記号表（勤務時間帯）'!$C$6:$U$35,19,FALSE))</f>
        <v/>
      </c>
      <c r="AA186" s="265" t="str">
        <f>IF(AA184="","",VLOOKUP(AA184,'シフト記号表（勤務時間帯）'!$C$6:$U$35,19,FALSE))</f>
        <v/>
      </c>
      <c r="AB186" s="265" t="str">
        <f>IF(AB184="","",VLOOKUP(AB184,'シフト記号表（勤務時間帯）'!$C$6:$U$35,19,FALSE))</f>
        <v/>
      </c>
      <c r="AC186" s="265" t="str">
        <f>IF(AC184="","",VLOOKUP(AC184,'シフト記号表（勤務時間帯）'!$C$6:$U$35,19,FALSE))</f>
        <v/>
      </c>
      <c r="AD186" s="265" t="str">
        <f>IF(AD184="","",VLOOKUP(AD184,'シフト記号表（勤務時間帯）'!$C$6:$U$35,19,FALSE))</f>
        <v/>
      </c>
      <c r="AE186" s="265" t="str">
        <f>IF(AE184="","",VLOOKUP(AE184,'シフト記号表（勤務時間帯）'!$C$6:$U$35,19,FALSE))</f>
        <v/>
      </c>
      <c r="AF186" s="266" t="str">
        <f>IF(AF184="","",VLOOKUP(AF184,'シフト記号表（勤務時間帯）'!$C$6:$U$35,19,FALSE))</f>
        <v/>
      </c>
      <c r="AG186" s="264" t="str">
        <f>IF(AG184="","",VLOOKUP(AG184,'シフト記号表（勤務時間帯）'!$C$6:$U$35,19,FALSE))</f>
        <v/>
      </c>
      <c r="AH186" s="265" t="str">
        <f>IF(AH184="","",VLOOKUP(AH184,'シフト記号表（勤務時間帯）'!$C$6:$U$35,19,FALSE))</f>
        <v/>
      </c>
      <c r="AI186" s="265" t="str">
        <f>IF(AI184="","",VLOOKUP(AI184,'シフト記号表（勤務時間帯）'!$C$6:$U$35,19,FALSE))</f>
        <v/>
      </c>
      <c r="AJ186" s="265" t="str">
        <f>IF(AJ184="","",VLOOKUP(AJ184,'シフト記号表（勤務時間帯）'!$C$6:$U$35,19,FALSE))</f>
        <v/>
      </c>
      <c r="AK186" s="265" t="str">
        <f>IF(AK184="","",VLOOKUP(AK184,'シフト記号表（勤務時間帯）'!$C$6:$U$35,19,FALSE))</f>
        <v/>
      </c>
      <c r="AL186" s="265" t="str">
        <f>IF(AL184="","",VLOOKUP(AL184,'シフト記号表（勤務時間帯）'!$C$6:$U$35,19,FALSE))</f>
        <v/>
      </c>
      <c r="AM186" s="266" t="str">
        <f>IF(AM184="","",VLOOKUP(AM184,'シフト記号表（勤務時間帯）'!$C$6:$U$35,19,FALSE))</f>
        <v/>
      </c>
      <c r="AN186" s="264" t="str">
        <f>IF(AN184="","",VLOOKUP(AN184,'シフト記号表（勤務時間帯）'!$C$6:$U$35,19,FALSE))</f>
        <v/>
      </c>
      <c r="AO186" s="265" t="str">
        <f>IF(AO184="","",VLOOKUP(AO184,'シフト記号表（勤務時間帯）'!$C$6:$U$35,19,FALSE))</f>
        <v/>
      </c>
      <c r="AP186" s="265" t="str">
        <f>IF(AP184="","",VLOOKUP(AP184,'シフト記号表（勤務時間帯）'!$C$6:$U$35,19,FALSE))</f>
        <v/>
      </c>
      <c r="AQ186" s="265" t="str">
        <f>IF(AQ184="","",VLOOKUP(AQ184,'シフト記号表（勤務時間帯）'!$C$6:$U$35,19,FALSE))</f>
        <v/>
      </c>
      <c r="AR186" s="265" t="str">
        <f>IF(AR184="","",VLOOKUP(AR184,'シフト記号表（勤務時間帯）'!$C$6:$U$35,19,FALSE))</f>
        <v/>
      </c>
      <c r="AS186" s="265" t="str">
        <f>IF(AS184="","",VLOOKUP(AS184,'シフト記号表（勤務時間帯）'!$C$6:$U$35,19,FALSE))</f>
        <v/>
      </c>
      <c r="AT186" s="266" t="str">
        <f>IF(AT184="","",VLOOKUP(AT184,'シフト記号表（勤務時間帯）'!$C$6:$U$35,19,FALSE))</f>
        <v/>
      </c>
      <c r="AU186" s="264" t="str">
        <f>IF(AU184="","",VLOOKUP(AU184,'シフト記号表（勤務時間帯）'!$C$6:$U$35,19,FALSE))</f>
        <v/>
      </c>
      <c r="AV186" s="265" t="str">
        <f>IF(AV184="","",VLOOKUP(AV184,'シフト記号表（勤務時間帯）'!$C$6:$U$35,19,FALSE))</f>
        <v/>
      </c>
      <c r="AW186" s="265" t="str">
        <f>IF(AW184="","",VLOOKUP(AW184,'シフト記号表（勤務時間帯）'!$C$6:$U$35,19,FALSE))</f>
        <v/>
      </c>
      <c r="AX186" s="530">
        <f>IF($BB$3="４週",SUM(S186:AT186),IF($BB$3="暦月",SUM(S186:AW186),""))</f>
        <v>0</v>
      </c>
      <c r="AY186" s="531"/>
      <c r="AZ186" s="542">
        <f>IF($BB$3="４週",AX186/4,IF($BB$3="暦月",'地密通所（100名）'!AX186/('地密通所（100名）'!$BB$8/7),""))</f>
        <v>0</v>
      </c>
      <c r="BA186" s="543"/>
      <c r="BB186" s="470"/>
      <c r="BC186" s="452"/>
      <c r="BD186" s="452"/>
      <c r="BE186" s="452"/>
      <c r="BF186" s="453"/>
    </row>
    <row r="187" spans="2:58" ht="20.25" customHeight="1" x14ac:dyDescent="0.4">
      <c r="B187" s="528">
        <f>B184+1</f>
        <v>56</v>
      </c>
      <c r="C187" s="416"/>
      <c r="D187" s="417"/>
      <c r="E187" s="418"/>
      <c r="F187" s="118"/>
      <c r="G187" s="445"/>
      <c r="H187" s="447"/>
      <c r="I187" s="347"/>
      <c r="J187" s="347"/>
      <c r="K187" s="348"/>
      <c r="L187" s="448"/>
      <c r="M187" s="449"/>
      <c r="N187" s="449"/>
      <c r="O187" s="450"/>
      <c r="P187" s="536" t="s">
        <v>49</v>
      </c>
      <c r="Q187" s="537"/>
      <c r="R187" s="538"/>
      <c r="S187" s="274"/>
      <c r="T187" s="273"/>
      <c r="U187" s="273"/>
      <c r="V187" s="273"/>
      <c r="W187" s="273"/>
      <c r="X187" s="273"/>
      <c r="Y187" s="275"/>
      <c r="Z187" s="274"/>
      <c r="AA187" s="273"/>
      <c r="AB187" s="273"/>
      <c r="AC187" s="273"/>
      <c r="AD187" s="273"/>
      <c r="AE187" s="273"/>
      <c r="AF187" s="275"/>
      <c r="AG187" s="274"/>
      <c r="AH187" s="273"/>
      <c r="AI187" s="273"/>
      <c r="AJ187" s="273"/>
      <c r="AK187" s="273"/>
      <c r="AL187" s="273"/>
      <c r="AM187" s="275"/>
      <c r="AN187" s="274"/>
      <c r="AO187" s="273"/>
      <c r="AP187" s="273"/>
      <c r="AQ187" s="273"/>
      <c r="AR187" s="273"/>
      <c r="AS187" s="273"/>
      <c r="AT187" s="275"/>
      <c r="AU187" s="274"/>
      <c r="AV187" s="273"/>
      <c r="AW187" s="273"/>
      <c r="AX187" s="638"/>
      <c r="AY187" s="639"/>
      <c r="AZ187" s="640"/>
      <c r="BA187" s="641"/>
      <c r="BB187" s="468"/>
      <c r="BC187" s="449"/>
      <c r="BD187" s="449"/>
      <c r="BE187" s="449"/>
      <c r="BF187" s="450"/>
    </row>
    <row r="188" spans="2:58" ht="20.25" customHeight="1" x14ac:dyDescent="0.4">
      <c r="B188" s="528"/>
      <c r="C188" s="419"/>
      <c r="D188" s="420"/>
      <c r="E188" s="421"/>
      <c r="F188" s="92"/>
      <c r="G188" s="342"/>
      <c r="H188" s="346"/>
      <c r="I188" s="347"/>
      <c r="J188" s="347"/>
      <c r="K188" s="348"/>
      <c r="L188" s="403"/>
      <c r="M188" s="404"/>
      <c r="N188" s="404"/>
      <c r="O188" s="405"/>
      <c r="P188" s="546" t="s">
        <v>15</v>
      </c>
      <c r="Q188" s="547"/>
      <c r="R188" s="548"/>
      <c r="S188" s="261" t="str">
        <f>IF(S187="","",VLOOKUP(S187,'シフト記号表（勤務時間帯）'!$C$6:$K$35,9,FALSE))</f>
        <v/>
      </c>
      <c r="T188" s="262" t="str">
        <f>IF(T187="","",VLOOKUP(T187,'シフト記号表（勤務時間帯）'!$C$6:$K$35,9,FALSE))</f>
        <v/>
      </c>
      <c r="U188" s="262" t="str">
        <f>IF(U187="","",VLOOKUP(U187,'シフト記号表（勤務時間帯）'!$C$6:$K$35,9,FALSE))</f>
        <v/>
      </c>
      <c r="V188" s="262" t="str">
        <f>IF(V187="","",VLOOKUP(V187,'シフト記号表（勤務時間帯）'!$C$6:$K$35,9,FALSE))</f>
        <v/>
      </c>
      <c r="W188" s="262" t="str">
        <f>IF(W187="","",VLOOKUP(W187,'シフト記号表（勤務時間帯）'!$C$6:$K$35,9,FALSE))</f>
        <v/>
      </c>
      <c r="X188" s="262" t="str">
        <f>IF(X187="","",VLOOKUP(X187,'シフト記号表（勤務時間帯）'!$C$6:$K$35,9,FALSE))</f>
        <v/>
      </c>
      <c r="Y188" s="263" t="str">
        <f>IF(Y187="","",VLOOKUP(Y187,'シフト記号表（勤務時間帯）'!$C$6:$K$35,9,FALSE))</f>
        <v/>
      </c>
      <c r="Z188" s="261" t="str">
        <f>IF(Z187="","",VLOOKUP(Z187,'シフト記号表（勤務時間帯）'!$C$6:$K$35,9,FALSE))</f>
        <v/>
      </c>
      <c r="AA188" s="262" t="str">
        <f>IF(AA187="","",VLOOKUP(AA187,'シフト記号表（勤務時間帯）'!$C$6:$K$35,9,FALSE))</f>
        <v/>
      </c>
      <c r="AB188" s="262" t="str">
        <f>IF(AB187="","",VLOOKUP(AB187,'シフト記号表（勤務時間帯）'!$C$6:$K$35,9,FALSE))</f>
        <v/>
      </c>
      <c r="AC188" s="262" t="str">
        <f>IF(AC187="","",VLOOKUP(AC187,'シフト記号表（勤務時間帯）'!$C$6:$K$35,9,FALSE))</f>
        <v/>
      </c>
      <c r="AD188" s="262" t="str">
        <f>IF(AD187="","",VLOOKUP(AD187,'シフト記号表（勤務時間帯）'!$C$6:$K$35,9,FALSE))</f>
        <v/>
      </c>
      <c r="AE188" s="262" t="str">
        <f>IF(AE187="","",VLOOKUP(AE187,'シフト記号表（勤務時間帯）'!$C$6:$K$35,9,FALSE))</f>
        <v/>
      </c>
      <c r="AF188" s="263" t="str">
        <f>IF(AF187="","",VLOOKUP(AF187,'シフト記号表（勤務時間帯）'!$C$6:$K$35,9,FALSE))</f>
        <v/>
      </c>
      <c r="AG188" s="261" t="str">
        <f>IF(AG187="","",VLOOKUP(AG187,'シフト記号表（勤務時間帯）'!$C$6:$K$35,9,FALSE))</f>
        <v/>
      </c>
      <c r="AH188" s="262" t="str">
        <f>IF(AH187="","",VLOOKUP(AH187,'シフト記号表（勤務時間帯）'!$C$6:$K$35,9,FALSE))</f>
        <v/>
      </c>
      <c r="AI188" s="262" t="str">
        <f>IF(AI187="","",VLOOKUP(AI187,'シフト記号表（勤務時間帯）'!$C$6:$K$35,9,FALSE))</f>
        <v/>
      </c>
      <c r="AJ188" s="262" t="str">
        <f>IF(AJ187="","",VLOOKUP(AJ187,'シフト記号表（勤務時間帯）'!$C$6:$K$35,9,FALSE))</f>
        <v/>
      </c>
      <c r="AK188" s="262" t="str">
        <f>IF(AK187="","",VLOOKUP(AK187,'シフト記号表（勤務時間帯）'!$C$6:$K$35,9,FALSE))</f>
        <v/>
      </c>
      <c r="AL188" s="262" t="str">
        <f>IF(AL187="","",VLOOKUP(AL187,'シフト記号表（勤務時間帯）'!$C$6:$K$35,9,FALSE))</f>
        <v/>
      </c>
      <c r="AM188" s="263" t="str">
        <f>IF(AM187="","",VLOOKUP(AM187,'シフト記号表（勤務時間帯）'!$C$6:$K$35,9,FALSE))</f>
        <v/>
      </c>
      <c r="AN188" s="261" t="str">
        <f>IF(AN187="","",VLOOKUP(AN187,'シフト記号表（勤務時間帯）'!$C$6:$K$35,9,FALSE))</f>
        <v/>
      </c>
      <c r="AO188" s="262" t="str">
        <f>IF(AO187="","",VLOOKUP(AO187,'シフト記号表（勤務時間帯）'!$C$6:$K$35,9,FALSE))</f>
        <v/>
      </c>
      <c r="AP188" s="262" t="str">
        <f>IF(AP187="","",VLOOKUP(AP187,'シフト記号表（勤務時間帯）'!$C$6:$K$35,9,FALSE))</f>
        <v/>
      </c>
      <c r="AQ188" s="262" t="str">
        <f>IF(AQ187="","",VLOOKUP(AQ187,'シフト記号表（勤務時間帯）'!$C$6:$K$35,9,FALSE))</f>
        <v/>
      </c>
      <c r="AR188" s="262" t="str">
        <f>IF(AR187="","",VLOOKUP(AR187,'シフト記号表（勤務時間帯）'!$C$6:$K$35,9,FALSE))</f>
        <v/>
      </c>
      <c r="AS188" s="262" t="str">
        <f>IF(AS187="","",VLOOKUP(AS187,'シフト記号表（勤務時間帯）'!$C$6:$K$35,9,FALSE))</f>
        <v/>
      </c>
      <c r="AT188" s="263" t="str">
        <f>IF(AT187="","",VLOOKUP(AT187,'シフト記号表（勤務時間帯）'!$C$6:$K$35,9,FALSE))</f>
        <v/>
      </c>
      <c r="AU188" s="261" t="str">
        <f>IF(AU187="","",VLOOKUP(AU187,'シフト記号表（勤務時間帯）'!$C$6:$K$35,9,FALSE))</f>
        <v/>
      </c>
      <c r="AV188" s="262" t="str">
        <f>IF(AV187="","",VLOOKUP(AV187,'シフト記号表（勤務時間帯）'!$C$6:$K$35,9,FALSE))</f>
        <v/>
      </c>
      <c r="AW188" s="262" t="str">
        <f>IF(AW187="","",VLOOKUP(AW187,'シフト記号表（勤務時間帯）'!$C$6:$K$35,9,FALSE))</f>
        <v/>
      </c>
      <c r="AX188" s="549">
        <f>IF($BB$3="４週",SUM(S188:AT188),IF($BB$3="暦月",SUM(S188:AW188),""))</f>
        <v>0</v>
      </c>
      <c r="AY188" s="550"/>
      <c r="AZ188" s="551">
        <f>IF($BB$3="４週",AX188/4,IF($BB$3="暦月",'地密通所（100名）'!AX188/('地密通所（100名）'!$BB$8/7),""))</f>
        <v>0</v>
      </c>
      <c r="BA188" s="552"/>
      <c r="BB188" s="469"/>
      <c r="BC188" s="404"/>
      <c r="BD188" s="404"/>
      <c r="BE188" s="404"/>
      <c r="BF188" s="405"/>
    </row>
    <row r="189" spans="2:58" ht="20.25" customHeight="1" x14ac:dyDescent="0.4">
      <c r="B189" s="528"/>
      <c r="C189" s="422"/>
      <c r="D189" s="423"/>
      <c r="E189" s="424"/>
      <c r="F189" s="121">
        <f>C187</f>
        <v>0</v>
      </c>
      <c r="G189" s="446"/>
      <c r="H189" s="346"/>
      <c r="I189" s="347"/>
      <c r="J189" s="347"/>
      <c r="K189" s="348"/>
      <c r="L189" s="451"/>
      <c r="M189" s="452"/>
      <c r="N189" s="452"/>
      <c r="O189" s="453"/>
      <c r="P189" s="553" t="s">
        <v>50</v>
      </c>
      <c r="Q189" s="554"/>
      <c r="R189" s="555"/>
      <c r="S189" s="264" t="str">
        <f>IF(S187="","",VLOOKUP(S187,'シフト記号表（勤務時間帯）'!$C$6:$U$35,19,FALSE))</f>
        <v/>
      </c>
      <c r="T189" s="265" t="str">
        <f>IF(T187="","",VLOOKUP(T187,'シフト記号表（勤務時間帯）'!$C$6:$U$35,19,FALSE))</f>
        <v/>
      </c>
      <c r="U189" s="265" t="str">
        <f>IF(U187="","",VLOOKUP(U187,'シフト記号表（勤務時間帯）'!$C$6:$U$35,19,FALSE))</f>
        <v/>
      </c>
      <c r="V189" s="265" t="str">
        <f>IF(V187="","",VLOOKUP(V187,'シフト記号表（勤務時間帯）'!$C$6:$U$35,19,FALSE))</f>
        <v/>
      </c>
      <c r="W189" s="265" t="str">
        <f>IF(W187="","",VLOOKUP(W187,'シフト記号表（勤務時間帯）'!$C$6:$U$35,19,FALSE))</f>
        <v/>
      </c>
      <c r="X189" s="265" t="str">
        <f>IF(X187="","",VLOOKUP(X187,'シフト記号表（勤務時間帯）'!$C$6:$U$35,19,FALSE))</f>
        <v/>
      </c>
      <c r="Y189" s="266" t="str">
        <f>IF(Y187="","",VLOOKUP(Y187,'シフト記号表（勤務時間帯）'!$C$6:$U$35,19,FALSE))</f>
        <v/>
      </c>
      <c r="Z189" s="264" t="str">
        <f>IF(Z187="","",VLOOKUP(Z187,'シフト記号表（勤務時間帯）'!$C$6:$U$35,19,FALSE))</f>
        <v/>
      </c>
      <c r="AA189" s="265" t="str">
        <f>IF(AA187="","",VLOOKUP(AA187,'シフト記号表（勤務時間帯）'!$C$6:$U$35,19,FALSE))</f>
        <v/>
      </c>
      <c r="AB189" s="265" t="str">
        <f>IF(AB187="","",VLOOKUP(AB187,'シフト記号表（勤務時間帯）'!$C$6:$U$35,19,FALSE))</f>
        <v/>
      </c>
      <c r="AC189" s="265" t="str">
        <f>IF(AC187="","",VLOOKUP(AC187,'シフト記号表（勤務時間帯）'!$C$6:$U$35,19,FALSE))</f>
        <v/>
      </c>
      <c r="AD189" s="265" t="str">
        <f>IF(AD187="","",VLOOKUP(AD187,'シフト記号表（勤務時間帯）'!$C$6:$U$35,19,FALSE))</f>
        <v/>
      </c>
      <c r="AE189" s="265" t="str">
        <f>IF(AE187="","",VLOOKUP(AE187,'シフト記号表（勤務時間帯）'!$C$6:$U$35,19,FALSE))</f>
        <v/>
      </c>
      <c r="AF189" s="266" t="str">
        <f>IF(AF187="","",VLOOKUP(AF187,'シフト記号表（勤務時間帯）'!$C$6:$U$35,19,FALSE))</f>
        <v/>
      </c>
      <c r="AG189" s="264" t="str">
        <f>IF(AG187="","",VLOOKUP(AG187,'シフト記号表（勤務時間帯）'!$C$6:$U$35,19,FALSE))</f>
        <v/>
      </c>
      <c r="AH189" s="265" t="str">
        <f>IF(AH187="","",VLOOKUP(AH187,'シフト記号表（勤務時間帯）'!$C$6:$U$35,19,FALSE))</f>
        <v/>
      </c>
      <c r="AI189" s="265" t="str">
        <f>IF(AI187="","",VLOOKUP(AI187,'シフト記号表（勤務時間帯）'!$C$6:$U$35,19,FALSE))</f>
        <v/>
      </c>
      <c r="AJ189" s="265" t="str">
        <f>IF(AJ187="","",VLOOKUP(AJ187,'シフト記号表（勤務時間帯）'!$C$6:$U$35,19,FALSE))</f>
        <v/>
      </c>
      <c r="AK189" s="265" t="str">
        <f>IF(AK187="","",VLOOKUP(AK187,'シフト記号表（勤務時間帯）'!$C$6:$U$35,19,FALSE))</f>
        <v/>
      </c>
      <c r="AL189" s="265" t="str">
        <f>IF(AL187="","",VLOOKUP(AL187,'シフト記号表（勤務時間帯）'!$C$6:$U$35,19,FALSE))</f>
        <v/>
      </c>
      <c r="AM189" s="266" t="str">
        <f>IF(AM187="","",VLOOKUP(AM187,'シフト記号表（勤務時間帯）'!$C$6:$U$35,19,FALSE))</f>
        <v/>
      </c>
      <c r="AN189" s="264" t="str">
        <f>IF(AN187="","",VLOOKUP(AN187,'シフト記号表（勤務時間帯）'!$C$6:$U$35,19,FALSE))</f>
        <v/>
      </c>
      <c r="AO189" s="265" t="str">
        <f>IF(AO187="","",VLOOKUP(AO187,'シフト記号表（勤務時間帯）'!$C$6:$U$35,19,FALSE))</f>
        <v/>
      </c>
      <c r="AP189" s="265" t="str">
        <f>IF(AP187="","",VLOOKUP(AP187,'シフト記号表（勤務時間帯）'!$C$6:$U$35,19,FALSE))</f>
        <v/>
      </c>
      <c r="AQ189" s="265" t="str">
        <f>IF(AQ187="","",VLOOKUP(AQ187,'シフト記号表（勤務時間帯）'!$C$6:$U$35,19,FALSE))</f>
        <v/>
      </c>
      <c r="AR189" s="265" t="str">
        <f>IF(AR187="","",VLOOKUP(AR187,'シフト記号表（勤務時間帯）'!$C$6:$U$35,19,FALSE))</f>
        <v/>
      </c>
      <c r="AS189" s="265" t="str">
        <f>IF(AS187="","",VLOOKUP(AS187,'シフト記号表（勤務時間帯）'!$C$6:$U$35,19,FALSE))</f>
        <v/>
      </c>
      <c r="AT189" s="266" t="str">
        <f>IF(AT187="","",VLOOKUP(AT187,'シフト記号表（勤務時間帯）'!$C$6:$U$35,19,FALSE))</f>
        <v/>
      </c>
      <c r="AU189" s="264" t="str">
        <f>IF(AU187="","",VLOOKUP(AU187,'シフト記号表（勤務時間帯）'!$C$6:$U$35,19,FALSE))</f>
        <v/>
      </c>
      <c r="AV189" s="265" t="str">
        <f>IF(AV187="","",VLOOKUP(AV187,'シフト記号表（勤務時間帯）'!$C$6:$U$35,19,FALSE))</f>
        <v/>
      </c>
      <c r="AW189" s="265" t="str">
        <f>IF(AW187="","",VLOOKUP(AW187,'シフト記号表（勤務時間帯）'!$C$6:$U$35,19,FALSE))</f>
        <v/>
      </c>
      <c r="AX189" s="530">
        <f>IF($BB$3="４週",SUM(S189:AT189),IF($BB$3="暦月",SUM(S189:AW189),""))</f>
        <v>0</v>
      </c>
      <c r="AY189" s="531"/>
      <c r="AZ189" s="542">
        <f>IF($BB$3="４週",AX189/4,IF($BB$3="暦月",'地密通所（100名）'!AX189/('地密通所（100名）'!$BB$8/7),""))</f>
        <v>0</v>
      </c>
      <c r="BA189" s="543"/>
      <c r="BB189" s="470"/>
      <c r="BC189" s="452"/>
      <c r="BD189" s="452"/>
      <c r="BE189" s="452"/>
      <c r="BF189" s="453"/>
    </row>
    <row r="190" spans="2:58" ht="20.25" customHeight="1" x14ac:dyDescent="0.4">
      <c r="B190" s="528">
        <f>B187+1</f>
        <v>57</v>
      </c>
      <c r="C190" s="416"/>
      <c r="D190" s="417"/>
      <c r="E190" s="418"/>
      <c r="F190" s="118"/>
      <c r="G190" s="445"/>
      <c r="H190" s="447"/>
      <c r="I190" s="347"/>
      <c r="J190" s="347"/>
      <c r="K190" s="348"/>
      <c r="L190" s="448"/>
      <c r="M190" s="449"/>
      <c r="N190" s="449"/>
      <c r="O190" s="450"/>
      <c r="P190" s="536" t="s">
        <v>49</v>
      </c>
      <c r="Q190" s="537"/>
      <c r="R190" s="538"/>
      <c r="S190" s="274"/>
      <c r="T190" s="273"/>
      <c r="U190" s="273"/>
      <c r="V190" s="273"/>
      <c r="W190" s="273"/>
      <c r="X190" s="273"/>
      <c r="Y190" s="275"/>
      <c r="Z190" s="274"/>
      <c r="AA190" s="273"/>
      <c r="AB190" s="273"/>
      <c r="AC190" s="273"/>
      <c r="AD190" s="273"/>
      <c r="AE190" s="273"/>
      <c r="AF190" s="275"/>
      <c r="AG190" s="274"/>
      <c r="AH190" s="273"/>
      <c r="AI190" s="273"/>
      <c r="AJ190" s="273"/>
      <c r="AK190" s="273"/>
      <c r="AL190" s="273"/>
      <c r="AM190" s="275"/>
      <c r="AN190" s="274"/>
      <c r="AO190" s="273"/>
      <c r="AP190" s="273"/>
      <c r="AQ190" s="273"/>
      <c r="AR190" s="273"/>
      <c r="AS190" s="273"/>
      <c r="AT190" s="275"/>
      <c r="AU190" s="274"/>
      <c r="AV190" s="273"/>
      <c r="AW190" s="273"/>
      <c r="AX190" s="638"/>
      <c r="AY190" s="639"/>
      <c r="AZ190" s="640"/>
      <c r="BA190" s="641"/>
      <c r="BB190" s="468"/>
      <c r="BC190" s="449"/>
      <c r="BD190" s="449"/>
      <c r="BE190" s="449"/>
      <c r="BF190" s="450"/>
    </row>
    <row r="191" spans="2:58" ht="20.25" customHeight="1" x14ac:dyDescent="0.4">
      <c r="B191" s="528"/>
      <c r="C191" s="419"/>
      <c r="D191" s="420"/>
      <c r="E191" s="421"/>
      <c r="F191" s="92"/>
      <c r="G191" s="342"/>
      <c r="H191" s="346"/>
      <c r="I191" s="347"/>
      <c r="J191" s="347"/>
      <c r="K191" s="348"/>
      <c r="L191" s="403"/>
      <c r="M191" s="404"/>
      <c r="N191" s="404"/>
      <c r="O191" s="405"/>
      <c r="P191" s="546" t="s">
        <v>15</v>
      </c>
      <c r="Q191" s="547"/>
      <c r="R191" s="548"/>
      <c r="S191" s="261" t="str">
        <f>IF(S190="","",VLOOKUP(S190,'シフト記号表（勤務時間帯）'!$C$6:$K$35,9,FALSE))</f>
        <v/>
      </c>
      <c r="T191" s="262" t="str">
        <f>IF(T190="","",VLOOKUP(T190,'シフト記号表（勤務時間帯）'!$C$6:$K$35,9,FALSE))</f>
        <v/>
      </c>
      <c r="U191" s="262" t="str">
        <f>IF(U190="","",VLOOKUP(U190,'シフト記号表（勤務時間帯）'!$C$6:$K$35,9,FALSE))</f>
        <v/>
      </c>
      <c r="V191" s="262" t="str">
        <f>IF(V190="","",VLOOKUP(V190,'シフト記号表（勤務時間帯）'!$C$6:$K$35,9,FALSE))</f>
        <v/>
      </c>
      <c r="W191" s="262" t="str">
        <f>IF(W190="","",VLOOKUP(W190,'シフト記号表（勤務時間帯）'!$C$6:$K$35,9,FALSE))</f>
        <v/>
      </c>
      <c r="X191" s="262" t="str">
        <f>IF(X190="","",VLOOKUP(X190,'シフト記号表（勤務時間帯）'!$C$6:$K$35,9,FALSE))</f>
        <v/>
      </c>
      <c r="Y191" s="263" t="str">
        <f>IF(Y190="","",VLOOKUP(Y190,'シフト記号表（勤務時間帯）'!$C$6:$K$35,9,FALSE))</f>
        <v/>
      </c>
      <c r="Z191" s="261" t="str">
        <f>IF(Z190="","",VLOOKUP(Z190,'シフト記号表（勤務時間帯）'!$C$6:$K$35,9,FALSE))</f>
        <v/>
      </c>
      <c r="AA191" s="262" t="str">
        <f>IF(AA190="","",VLOOKUP(AA190,'シフト記号表（勤務時間帯）'!$C$6:$K$35,9,FALSE))</f>
        <v/>
      </c>
      <c r="AB191" s="262" t="str">
        <f>IF(AB190="","",VLOOKUP(AB190,'シフト記号表（勤務時間帯）'!$C$6:$K$35,9,FALSE))</f>
        <v/>
      </c>
      <c r="AC191" s="262" t="str">
        <f>IF(AC190="","",VLOOKUP(AC190,'シフト記号表（勤務時間帯）'!$C$6:$K$35,9,FALSE))</f>
        <v/>
      </c>
      <c r="AD191" s="262" t="str">
        <f>IF(AD190="","",VLOOKUP(AD190,'シフト記号表（勤務時間帯）'!$C$6:$K$35,9,FALSE))</f>
        <v/>
      </c>
      <c r="AE191" s="262" t="str">
        <f>IF(AE190="","",VLOOKUP(AE190,'シフト記号表（勤務時間帯）'!$C$6:$K$35,9,FALSE))</f>
        <v/>
      </c>
      <c r="AF191" s="263" t="str">
        <f>IF(AF190="","",VLOOKUP(AF190,'シフト記号表（勤務時間帯）'!$C$6:$K$35,9,FALSE))</f>
        <v/>
      </c>
      <c r="AG191" s="261" t="str">
        <f>IF(AG190="","",VLOOKUP(AG190,'シフト記号表（勤務時間帯）'!$C$6:$K$35,9,FALSE))</f>
        <v/>
      </c>
      <c r="AH191" s="262" t="str">
        <f>IF(AH190="","",VLOOKUP(AH190,'シフト記号表（勤務時間帯）'!$C$6:$K$35,9,FALSE))</f>
        <v/>
      </c>
      <c r="AI191" s="262" t="str">
        <f>IF(AI190="","",VLOOKUP(AI190,'シフト記号表（勤務時間帯）'!$C$6:$K$35,9,FALSE))</f>
        <v/>
      </c>
      <c r="AJ191" s="262" t="str">
        <f>IF(AJ190="","",VLOOKUP(AJ190,'シフト記号表（勤務時間帯）'!$C$6:$K$35,9,FALSE))</f>
        <v/>
      </c>
      <c r="AK191" s="262" t="str">
        <f>IF(AK190="","",VLOOKUP(AK190,'シフト記号表（勤務時間帯）'!$C$6:$K$35,9,FALSE))</f>
        <v/>
      </c>
      <c r="AL191" s="262" t="str">
        <f>IF(AL190="","",VLOOKUP(AL190,'シフト記号表（勤務時間帯）'!$C$6:$K$35,9,FALSE))</f>
        <v/>
      </c>
      <c r="AM191" s="263" t="str">
        <f>IF(AM190="","",VLOOKUP(AM190,'シフト記号表（勤務時間帯）'!$C$6:$K$35,9,FALSE))</f>
        <v/>
      </c>
      <c r="AN191" s="261" t="str">
        <f>IF(AN190="","",VLOOKUP(AN190,'シフト記号表（勤務時間帯）'!$C$6:$K$35,9,FALSE))</f>
        <v/>
      </c>
      <c r="AO191" s="262" t="str">
        <f>IF(AO190="","",VLOOKUP(AO190,'シフト記号表（勤務時間帯）'!$C$6:$K$35,9,FALSE))</f>
        <v/>
      </c>
      <c r="AP191" s="262" t="str">
        <f>IF(AP190="","",VLOOKUP(AP190,'シフト記号表（勤務時間帯）'!$C$6:$K$35,9,FALSE))</f>
        <v/>
      </c>
      <c r="AQ191" s="262" t="str">
        <f>IF(AQ190="","",VLOOKUP(AQ190,'シフト記号表（勤務時間帯）'!$C$6:$K$35,9,FALSE))</f>
        <v/>
      </c>
      <c r="AR191" s="262" t="str">
        <f>IF(AR190="","",VLOOKUP(AR190,'シフト記号表（勤務時間帯）'!$C$6:$K$35,9,FALSE))</f>
        <v/>
      </c>
      <c r="AS191" s="262" t="str">
        <f>IF(AS190="","",VLOOKUP(AS190,'シフト記号表（勤務時間帯）'!$C$6:$K$35,9,FALSE))</f>
        <v/>
      </c>
      <c r="AT191" s="263" t="str">
        <f>IF(AT190="","",VLOOKUP(AT190,'シフト記号表（勤務時間帯）'!$C$6:$K$35,9,FALSE))</f>
        <v/>
      </c>
      <c r="AU191" s="261" t="str">
        <f>IF(AU190="","",VLOOKUP(AU190,'シフト記号表（勤務時間帯）'!$C$6:$K$35,9,FALSE))</f>
        <v/>
      </c>
      <c r="AV191" s="262" t="str">
        <f>IF(AV190="","",VLOOKUP(AV190,'シフト記号表（勤務時間帯）'!$C$6:$K$35,9,FALSE))</f>
        <v/>
      </c>
      <c r="AW191" s="262" t="str">
        <f>IF(AW190="","",VLOOKUP(AW190,'シフト記号表（勤務時間帯）'!$C$6:$K$35,9,FALSE))</f>
        <v/>
      </c>
      <c r="AX191" s="549">
        <f>IF($BB$3="４週",SUM(S191:AT191),IF($BB$3="暦月",SUM(S191:AW191),""))</f>
        <v>0</v>
      </c>
      <c r="AY191" s="550"/>
      <c r="AZ191" s="551">
        <f>IF($BB$3="４週",AX191/4,IF($BB$3="暦月",'地密通所（100名）'!AX191/('地密通所（100名）'!$BB$8/7),""))</f>
        <v>0</v>
      </c>
      <c r="BA191" s="552"/>
      <c r="BB191" s="469"/>
      <c r="BC191" s="404"/>
      <c r="BD191" s="404"/>
      <c r="BE191" s="404"/>
      <c r="BF191" s="405"/>
    </row>
    <row r="192" spans="2:58" ht="20.25" customHeight="1" x14ac:dyDescent="0.4">
      <c r="B192" s="528"/>
      <c r="C192" s="422"/>
      <c r="D192" s="423"/>
      <c r="E192" s="424"/>
      <c r="F192" s="121">
        <f>C190</f>
        <v>0</v>
      </c>
      <c r="G192" s="446"/>
      <c r="H192" s="346"/>
      <c r="I192" s="347"/>
      <c r="J192" s="347"/>
      <c r="K192" s="348"/>
      <c r="L192" s="451"/>
      <c r="M192" s="452"/>
      <c r="N192" s="452"/>
      <c r="O192" s="453"/>
      <c r="P192" s="553" t="s">
        <v>50</v>
      </c>
      <c r="Q192" s="554"/>
      <c r="R192" s="555"/>
      <c r="S192" s="264" t="str">
        <f>IF(S190="","",VLOOKUP(S190,'シフト記号表（勤務時間帯）'!$C$6:$U$35,19,FALSE))</f>
        <v/>
      </c>
      <c r="T192" s="265" t="str">
        <f>IF(T190="","",VLOOKUP(T190,'シフト記号表（勤務時間帯）'!$C$6:$U$35,19,FALSE))</f>
        <v/>
      </c>
      <c r="U192" s="265" t="str">
        <f>IF(U190="","",VLOOKUP(U190,'シフト記号表（勤務時間帯）'!$C$6:$U$35,19,FALSE))</f>
        <v/>
      </c>
      <c r="V192" s="265" t="str">
        <f>IF(V190="","",VLOOKUP(V190,'シフト記号表（勤務時間帯）'!$C$6:$U$35,19,FALSE))</f>
        <v/>
      </c>
      <c r="W192" s="265" t="str">
        <f>IF(W190="","",VLOOKUP(W190,'シフト記号表（勤務時間帯）'!$C$6:$U$35,19,FALSE))</f>
        <v/>
      </c>
      <c r="X192" s="265" t="str">
        <f>IF(X190="","",VLOOKUP(X190,'シフト記号表（勤務時間帯）'!$C$6:$U$35,19,FALSE))</f>
        <v/>
      </c>
      <c r="Y192" s="266" t="str">
        <f>IF(Y190="","",VLOOKUP(Y190,'シフト記号表（勤務時間帯）'!$C$6:$U$35,19,FALSE))</f>
        <v/>
      </c>
      <c r="Z192" s="264" t="str">
        <f>IF(Z190="","",VLOOKUP(Z190,'シフト記号表（勤務時間帯）'!$C$6:$U$35,19,FALSE))</f>
        <v/>
      </c>
      <c r="AA192" s="265" t="str">
        <f>IF(AA190="","",VLOOKUP(AA190,'シフト記号表（勤務時間帯）'!$C$6:$U$35,19,FALSE))</f>
        <v/>
      </c>
      <c r="AB192" s="265" t="str">
        <f>IF(AB190="","",VLOOKUP(AB190,'シフト記号表（勤務時間帯）'!$C$6:$U$35,19,FALSE))</f>
        <v/>
      </c>
      <c r="AC192" s="265" t="str">
        <f>IF(AC190="","",VLOOKUP(AC190,'シフト記号表（勤務時間帯）'!$C$6:$U$35,19,FALSE))</f>
        <v/>
      </c>
      <c r="AD192" s="265" t="str">
        <f>IF(AD190="","",VLOOKUP(AD190,'シフト記号表（勤務時間帯）'!$C$6:$U$35,19,FALSE))</f>
        <v/>
      </c>
      <c r="AE192" s="265" t="str">
        <f>IF(AE190="","",VLOOKUP(AE190,'シフト記号表（勤務時間帯）'!$C$6:$U$35,19,FALSE))</f>
        <v/>
      </c>
      <c r="AF192" s="266" t="str">
        <f>IF(AF190="","",VLOOKUP(AF190,'シフト記号表（勤務時間帯）'!$C$6:$U$35,19,FALSE))</f>
        <v/>
      </c>
      <c r="AG192" s="264" t="str">
        <f>IF(AG190="","",VLOOKUP(AG190,'シフト記号表（勤務時間帯）'!$C$6:$U$35,19,FALSE))</f>
        <v/>
      </c>
      <c r="AH192" s="265" t="str">
        <f>IF(AH190="","",VLOOKUP(AH190,'シフト記号表（勤務時間帯）'!$C$6:$U$35,19,FALSE))</f>
        <v/>
      </c>
      <c r="AI192" s="265" t="str">
        <f>IF(AI190="","",VLOOKUP(AI190,'シフト記号表（勤務時間帯）'!$C$6:$U$35,19,FALSE))</f>
        <v/>
      </c>
      <c r="AJ192" s="265" t="str">
        <f>IF(AJ190="","",VLOOKUP(AJ190,'シフト記号表（勤務時間帯）'!$C$6:$U$35,19,FALSE))</f>
        <v/>
      </c>
      <c r="AK192" s="265" t="str">
        <f>IF(AK190="","",VLOOKUP(AK190,'シフト記号表（勤務時間帯）'!$C$6:$U$35,19,FALSE))</f>
        <v/>
      </c>
      <c r="AL192" s="265" t="str">
        <f>IF(AL190="","",VLOOKUP(AL190,'シフト記号表（勤務時間帯）'!$C$6:$U$35,19,FALSE))</f>
        <v/>
      </c>
      <c r="AM192" s="266" t="str">
        <f>IF(AM190="","",VLOOKUP(AM190,'シフト記号表（勤務時間帯）'!$C$6:$U$35,19,FALSE))</f>
        <v/>
      </c>
      <c r="AN192" s="264" t="str">
        <f>IF(AN190="","",VLOOKUP(AN190,'シフト記号表（勤務時間帯）'!$C$6:$U$35,19,FALSE))</f>
        <v/>
      </c>
      <c r="AO192" s="265" t="str">
        <f>IF(AO190="","",VLOOKUP(AO190,'シフト記号表（勤務時間帯）'!$C$6:$U$35,19,FALSE))</f>
        <v/>
      </c>
      <c r="AP192" s="265" t="str">
        <f>IF(AP190="","",VLOOKUP(AP190,'シフト記号表（勤務時間帯）'!$C$6:$U$35,19,FALSE))</f>
        <v/>
      </c>
      <c r="AQ192" s="265" t="str">
        <f>IF(AQ190="","",VLOOKUP(AQ190,'シフト記号表（勤務時間帯）'!$C$6:$U$35,19,FALSE))</f>
        <v/>
      </c>
      <c r="AR192" s="265" t="str">
        <f>IF(AR190="","",VLOOKUP(AR190,'シフト記号表（勤務時間帯）'!$C$6:$U$35,19,FALSE))</f>
        <v/>
      </c>
      <c r="AS192" s="265" t="str">
        <f>IF(AS190="","",VLOOKUP(AS190,'シフト記号表（勤務時間帯）'!$C$6:$U$35,19,FALSE))</f>
        <v/>
      </c>
      <c r="AT192" s="266" t="str">
        <f>IF(AT190="","",VLOOKUP(AT190,'シフト記号表（勤務時間帯）'!$C$6:$U$35,19,FALSE))</f>
        <v/>
      </c>
      <c r="AU192" s="264" t="str">
        <f>IF(AU190="","",VLOOKUP(AU190,'シフト記号表（勤務時間帯）'!$C$6:$U$35,19,FALSE))</f>
        <v/>
      </c>
      <c r="AV192" s="265" t="str">
        <f>IF(AV190="","",VLOOKUP(AV190,'シフト記号表（勤務時間帯）'!$C$6:$U$35,19,FALSE))</f>
        <v/>
      </c>
      <c r="AW192" s="265" t="str">
        <f>IF(AW190="","",VLOOKUP(AW190,'シフト記号表（勤務時間帯）'!$C$6:$U$35,19,FALSE))</f>
        <v/>
      </c>
      <c r="AX192" s="530">
        <f>IF($BB$3="４週",SUM(S192:AT192),IF($BB$3="暦月",SUM(S192:AW192),""))</f>
        <v>0</v>
      </c>
      <c r="AY192" s="531"/>
      <c r="AZ192" s="542">
        <f>IF($BB$3="４週",AX192/4,IF($BB$3="暦月",'地密通所（100名）'!AX192/('地密通所（100名）'!$BB$8/7),""))</f>
        <v>0</v>
      </c>
      <c r="BA192" s="543"/>
      <c r="BB192" s="470"/>
      <c r="BC192" s="452"/>
      <c r="BD192" s="452"/>
      <c r="BE192" s="452"/>
      <c r="BF192" s="453"/>
    </row>
    <row r="193" spans="2:58" ht="20.25" customHeight="1" x14ac:dyDescent="0.4">
      <c r="B193" s="528">
        <f>B190+1</f>
        <v>58</v>
      </c>
      <c r="C193" s="416"/>
      <c r="D193" s="417"/>
      <c r="E193" s="418"/>
      <c r="F193" s="118"/>
      <c r="G193" s="445"/>
      <c r="H193" s="447"/>
      <c r="I193" s="347"/>
      <c r="J193" s="347"/>
      <c r="K193" s="348"/>
      <c r="L193" s="448"/>
      <c r="M193" s="449"/>
      <c r="N193" s="449"/>
      <c r="O193" s="450"/>
      <c r="P193" s="536" t="s">
        <v>49</v>
      </c>
      <c r="Q193" s="537"/>
      <c r="R193" s="538"/>
      <c r="S193" s="274"/>
      <c r="T193" s="273"/>
      <c r="U193" s="273"/>
      <c r="V193" s="273"/>
      <c r="W193" s="273"/>
      <c r="X193" s="273"/>
      <c r="Y193" s="275"/>
      <c r="Z193" s="274"/>
      <c r="AA193" s="273"/>
      <c r="AB193" s="273"/>
      <c r="AC193" s="273"/>
      <c r="AD193" s="273"/>
      <c r="AE193" s="273"/>
      <c r="AF193" s="275"/>
      <c r="AG193" s="274"/>
      <c r="AH193" s="273"/>
      <c r="AI193" s="273"/>
      <c r="AJ193" s="273"/>
      <c r="AK193" s="273"/>
      <c r="AL193" s="273"/>
      <c r="AM193" s="275"/>
      <c r="AN193" s="274"/>
      <c r="AO193" s="273"/>
      <c r="AP193" s="273"/>
      <c r="AQ193" s="273"/>
      <c r="AR193" s="273"/>
      <c r="AS193" s="273"/>
      <c r="AT193" s="275"/>
      <c r="AU193" s="274"/>
      <c r="AV193" s="273"/>
      <c r="AW193" s="273"/>
      <c r="AX193" s="638"/>
      <c r="AY193" s="639"/>
      <c r="AZ193" s="640"/>
      <c r="BA193" s="641"/>
      <c r="BB193" s="468"/>
      <c r="BC193" s="449"/>
      <c r="BD193" s="449"/>
      <c r="BE193" s="449"/>
      <c r="BF193" s="450"/>
    </row>
    <row r="194" spans="2:58" ht="20.25" customHeight="1" x14ac:dyDescent="0.4">
      <c r="B194" s="528"/>
      <c r="C194" s="419"/>
      <c r="D194" s="420"/>
      <c r="E194" s="421"/>
      <c r="F194" s="92"/>
      <c r="G194" s="342"/>
      <c r="H194" s="346"/>
      <c r="I194" s="347"/>
      <c r="J194" s="347"/>
      <c r="K194" s="348"/>
      <c r="L194" s="403"/>
      <c r="M194" s="404"/>
      <c r="N194" s="404"/>
      <c r="O194" s="405"/>
      <c r="P194" s="546" t="s">
        <v>15</v>
      </c>
      <c r="Q194" s="547"/>
      <c r="R194" s="548"/>
      <c r="S194" s="261" t="str">
        <f>IF(S193="","",VLOOKUP(S193,'シフト記号表（勤務時間帯）'!$C$6:$K$35,9,FALSE))</f>
        <v/>
      </c>
      <c r="T194" s="262" t="str">
        <f>IF(T193="","",VLOOKUP(T193,'シフト記号表（勤務時間帯）'!$C$6:$K$35,9,FALSE))</f>
        <v/>
      </c>
      <c r="U194" s="262" t="str">
        <f>IF(U193="","",VLOOKUP(U193,'シフト記号表（勤務時間帯）'!$C$6:$K$35,9,FALSE))</f>
        <v/>
      </c>
      <c r="V194" s="262" t="str">
        <f>IF(V193="","",VLOOKUP(V193,'シフト記号表（勤務時間帯）'!$C$6:$K$35,9,FALSE))</f>
        <v/>
      </c>
      <c r="W194" s="262" t="str">
        <f>IF(W193="","",VLOOKUP(W193,'シフト記号表（勤務時間帯）'!$C$6:$K$35,9,FALSE))</f>
        <v/>
      </c>
      <c r="X194" s="262" t="str">
        <f>IF(X193="","",VLOOKUP(X193,'シフト記号表（勤務時間帯）'!$C$6:$K$35,9,FALSE))</f>
        <v/>
      </c>
      <c r="Y194" s="263" t="str">
        <f>IF(Y193="","",VLOOKUP(Y193,'シフト記号表（勤務時間帯）'!$C$6:$K$35,9,FALSE))</f>
        <v/>
      </c>
      <c r="Z194" s="261" t="str">
        <f>IF(Z193="","",VLOOKUP(Z193,'シフト記号表（勤務時間帯）'!$C$6:$K$35,9,FALSE))</f>
        <v/>
      </c>
      <c r="AA194" s="262" t="str">
        <f>IF(AA193="","",VLOOKUP(AA193,'シフト記号表（勤務時間帯）'!$C$6:$K$35,9,FALSE))</f>
        <v/>
      </c>
      <c r="AB194" s="262" t="str">
        <f>IF(AB193="","",VLOOKUP(AB193,'シフト記号表（勤務時間帯）'!$C$6:$K$35,9,FALSE))</f>
        <v/>
      </c>
      <c r="AC194" s="262" t="str">
        <f>IF(AC193="","",VLOOKUP(AC193,'シフト記号表（勤務時間帯）'!$C$6:$K$35,9,FALSE))</f>
        <v/>
      </c>
      <c r="AD194" s="262" t="str">
        <f>IF(AD193="","",VLOOKUP(AD193,'シフト記号表（勤務時間帯）'!$C$6:$K$35,9,FALSE))</f>
        <v/>
      </c>
      <c r="AE194" s="262" t="str">
        <f>IF(AE193="","",VLOOKUP(AE193,'シフト記号表（勤務時間帯）'!$C$6:$K$35,9,FALSE))</f>
        <v/>
      </c>
      <c r="AF194" s="263" t="str">
        <f>IF(AF193="","",VLOOKUP(AF193,'シフト記号表（勤務時間帯）'!$C$6:$K$35,9,FALSE))</f>
        <v/>
      </c>
      <c r="AG194" s="261" t="str">
        <f>IF(AG193="","",VLOOKUP(AG193,'シフト記号表（勤務時間帯）'!$C$6:$K$35,9,FALSE))</f>
        <v/>
      </c>
      <c r="AH194" s="262" t="str">
        <f>IF(AH193="","",VLOOKUP(AH193,'シフト記号表（勤務時間帯）'!$C$6:$K$35,9,FALSE))</f>
        <v/>
      </c>
      <c r="AI194" s="262" t="str">
        <f>IF(AI193="","",VLOOKUP(AI193,'シフト記号表（勤務時間帯）'!$C$6:$K$35,9,FALSE))</f>
        <v/>
      </c>
      <c r="AJ194" s="262" t="str">
        <f>IF(AJ193="","",VLOOKUP(AJ193,'シフト記号表（勤務時間帯）'!$C$6:$K$35,9,FALSE))</f>
        <v/>
      </c>
      <c r="AK194" s="262" t="str">
        <f>IF(AK193="","",VLOOKUP(AK193,'シフト記号表（勤務時間帯）'!$C$6:$K$35,9,FALSE))</f>
        <v/>
      </c>
      <c r="AL194" s="262" t="str">
        <f>IF(AL193="","",VLOOKUP(AL193,'シフト記号表（勤務時間帯）'!$C$6:$K$35,9,FALSE))</f>
        <v/>
      </c>
      <c r="AM194" s="263" t="str">
        <f>IF(AM193="","",VLOOKUP(AM193,'シフト記号表（勤務時間帯）'!$C$6:$K$35,9,FALSE))</f>
        <v/>
      </c>
      <c r="AN194" s="261" t="str">
        <f>IF(AN193="","",VLOOKUP(AN193,'シフト記号表（勤務時間帯）'!$C$6:$K$35,9,FALSE))</f>
        <v/>
      </c>
      <c r="AO194" s="262" t="str">
        <f>IF(AO193="","",VLOOKUP(AO193,'シフト記号表（勤務時間帯）'!$C$6:$K$35,9,FALSE))</f>
        <v/>
      </c>
      <c r="AP194" s="262" t="str">
        <f>IF(AP193="","",VLOOKUP(AP193,'シフト記号表（勤務時間帯）'!$C$6:$K$35,9,FALSE))</f>
        <v/>
      </c>
      <c r="AQ194" s="262" t="str">
        <f>IF(AQ193="","",VLOOKUP(AQ193,'シフト記号表（勤務時間帯）'!$C$6:$K$35,9,FALSE))</f>
        <v/>
      </c>
      <c r="AR194" s="262" t="str">
        <f>IF(AR193="","",VLOOKUP(AR193,'シフト記号表（勤務時間帯）'!$C$6:$K$35,9,FALSE))</f>
        <v/>
      </c>
      <c r="AS194" s="262" t="str">
        <f>IF(AS193="","",VLOOKUP(AS193,'シフト記号表（勤務時間帯）'!$C$6:$K$35,9,FALSE))</f>
        <v/>
      </c>
      <c r="AT194" s="263" t="str">
        <f>IF(AT193="","",VLOOKUP(AT193,'シフト記号表（勤務時間帯）'!$C$6:$K$35,9,FALSE))</f>
        <v/>
      </c>
      <c r="AU194" s="261" t="str">
        <f>IF(AU193="","",VLOOKUP(AU193,'シフト記号表（勤務時間帯）'!$C$6:$K$35,9,FALSE))</f>
        <v/>
      </c>
      <c r="AV194" s="262" t="str">
        <f>IF(AV193="","",VLOOKUP(AV193,'シフト記号表（勤務時間帯）'!$C$6:$K$35,9,FALSE))</f>
        <v/>
      </c>
      <c r="AW194" s="262" t="str">
        <f>IF(AW193="","",VLOOKUP(AW193,'シフト記号表（勤務時間帯）'!$C$6:$K$35,9,FALSE))</f>
        <v/>
      </c>
      <c r="AX194" s="549">
        <f>IF($BB$3="４週",SUM(S194:AT194),IF($BB$3="暦月",SUM(S194:AW194),""))</f>
        <v>0</v>
      </c>
      <c r="AY194" s="550"/>
      <c r="AZ194" s="551">
        <f>IF($BB$3="４週",AX194/4,IF($BB$3="暦月",'地密通所（100名）'!AX194/('地密通所（100名）'!$BB$8/7),""))</f>
        <v>0</v>
      </c>
      <c r="BA194" s="552"/>
      <c r="BB194" s="469"/>
      <c r="BC194" s="404"/>
      <c r="BD194" s="404"/>
      <c r="BE194" s="404"/>
      <c r="BF194" s="405"/>
    </row>
    <row r="195" spans="2:58" ht="20.25" customHeight="1" x14ac:dyDescent="0.4">
      <c r="B195" s="528"/>
      <c r="C195" s="422"/>
      <c r="D195" s="423"/>
      <c r="E195" s="424"/>
      <c r="F195" s="121">
        <f>C193</f>
        <v>0</v>
      </c>
      <c r="G195" s="446"/>
      <c r="H195" s="346"/>
      <c r="I195" s="347"/>
      <c r="J195" s="347"/>
      <c r="K195" s="348"/>
      <c r="L195" s="451"/>
      <c r="M195" s="452"/>
      <c r="N195" s="452"/>
      <c r="O195" s="453"/>
      <c r="P195" s="553" t="s">
        <v>50</v>
      </c>
      <c r="Q195" s="554"/>
      <c r="R195" s="555"/>
      <c r="S195" s="264" t="str">
        <f>IF(S193="","",VLOOKUP(S193,'シフト記号表（勤務時間帯）'!$C$6:$U$35,19,FALSE))</f>
        <v/>
      </c>
      <c r="T195" s="265" t="str">
        <f>IF(T193="","",VLOOKUP(T193,'シフト記号表（勤務時間帯）'!$C$6:$U$35,19,FALSE))</f>
        <v/>
      </c>
      <c r="U195" s="265" t="str">
        <f>IF(U193="","",VLOOKUP(U193,'シフト記号表（勤務時間帯）'!$C$6:$U$35,19,FALSE))</f>
        <v/>
      </c>
      <c r="V195" s="265" t="str">
        <f>IF(V193="","",VLOOKUP(V193,'シフト記号表（勤務時間帯）'!$C$6:$U$35,19,FALSE))</f>
        <v/>
      </c>
      <c r="W195" s="265" t="str">
        <f>IF(W193="","",VLOOKUP(W193,'シフト記号表（勤務時間帯）'!$C$6:$U$35,19,FALSE))</f>
        <v/>
      </c>
      <c r="X195" s="265" t="str">
        <f>IF(X193="","",VLOOKUP(X193,'シフト記号表（勤務時間帯）'!$C$6:$U$35,19,FALSE))</f>
        <v/>
      </c>
      <c r="Y195" s="266" t="str">
        <f>IF(Y193="","",VLOOKUP(Y193,'シフト記号表（勤務時間帯）'!$C$6:$U$35,19,FALSE))</f>
        <v/>
      </c>
      <c r="Z195" s="264" t="str">
        <f>IF(Z193="","",VLOOKUP(Z193,'シフト記号表（勤務時間帯）'!$C$6:$U$35,19,FALSE))</f>
        <v/>
      </c>
      <c r="AA195" s="265" t="str">
        <f>IF(AA193="","",VLOOKUP(AA193,'シフト記号表（勤務時間帯）'!$C$6:$U$35,19,FALSE))</f>
        <v/>
      </c>
      <c r="AB195" s="265" t="str">
        <f>IF(AB193="","",VLOOKUP(AB193,'シフト記号表（勤務時間帯）'!$C$6:$U$35,19,FALSE))</f>
        <v/>
      </c>
      <c r="AC195" s="265" t="str">
        <f>IF(AC193="","",VLOOKUP(AC193,'シフト記号表（勤務時間帯）'!$C$6:$U$35,19,FALSE))</f>
        <v/>
      </c>
      <c r="AD195" s="265" t="str">
        <f>IF(AD193="","",VLOOKUP(AD193,'シフト記号表（勤務時間帯）'!$C$6:$U$35,19,FALSE))</f>
        <v/>
      </c>
      <c r="AE195" s="265" t="str">
        <f>IF(AE193="","",VLOOKUP(AE193,'シフト記号表（勤務時間帯）'!$C$6:$U$35,19,FALSE))</f>
        <v/>
      </c>
      <c r="AF195" s="266" t="str">
        <f>IF(AF193="","",VLOOKUP(AF193,'シフト記号表（勤務時間帯）'!$C$6:$U$35,19,FALSE))</f>
        <v/>
      </c>
      <c r="AG195" s="264" t="str">
        <f>IF(AG193="","",VLOOKUP(AG193,'シフト記号表（勤務時間帯）'!$C$6:$U$35,19,FALSE))</f>
        <v/>
      </c>
      <c r="AH195" s="265" t="str">
        <f>IF(AH193="","",VLOOKUP(AH193,'シフト記号表（勤務時間帯）'!$C$6:$U$35,19,FALSE))</f>
        <v/>
      </c>
      <c r="AI195" s="265" t="str">
        <f>IF(AI193="","",VLOOKUP(AI193,'シフト記号表（勤務時間帯）'!$C$6:$U$35,19,FALSE))</f>
        <v/>
      </c>
      <c r="AJ195" s="265" t="str">
        <f>IF(AJ193="","",VLOOKUP(AJ193,'シフト記号表（勤務時間帯）'!$C$6:$U$35,19,FALSE))</f>
        <v/>
      </c>
      <c r="AK195" s="265" t="str">
        <f>IF(AK193="","",VLOOKUP(AK193,'シフト記号表（勤務時間帯）'!$C$6:$U$35,19,FALSE))</f>
        <v/>
      </c>
      <c r="AL195" s="265" t="str">
        <f>IF(AL193="","",VLOOKUP(AL193,'シフト記号表（勤務時間帯）'!$C$6:$U$35,19,FALSE))</f>
        <v/>
      </c>
      <c r="AM195" s="266" t="str">
        <f>IF(AM193="","",VLOOKUP(AM193,'シフト記号表（勤務時間帯）'!$C$6:$U$35,19,FALSE))</f>
        <v/>
      </c>
      <c r="AN195" s="264" t="str">
        <f>IF(AN193="","",VLOOKUP(AN193,'シフト記号表（勤務時間帯）'!$C$6:$U$35,19,FALSE))</f>
        <v/>
      </c>
      <c r="AO195" s="265" t="str">
        <f>IF(AO193="","",VLOOKUP(AO193,'シフト記号表（勤務時間帯）'!$C$6:$U$35,19,FALSE))</f>
        <v/>
      </c>
      <c r="AP195" s="265" t="str">
        <f>IF(AP193="","",VLOOKUP(AP193,'シフト記号表（勤務時間帯）'!$C$6:$U$35,19,FALSE))</f>
        <v/>
      </c>
      <c r="AQ195" s="265" t="str">
        <f>IF(AQ193="","",VLOOKUP(AQ193,'シフト記号表（勤務時間帯）'!$C$6:$U$35,19,FALSE))</f>
        <v/>
      </c>
      <c r="AR195" s="265" t="str">
        <f>IF(AR193="","",VLOOKUP(AR193,'シフト記号表（勤務時間帯）'!$C$6:$U$35,19,FALSE))</f>
        <v/>
      </c>
      <c r="AS195" s="265" t="str">
        <f>IF(AS193="","",VLOOKUP(AS193,'シフト記号表（勤務時間帯）'!$C$6:$U$35,19,FALSE))</f>
        <v/>
      </c>
      <c r="AT195" s="266" t="str">
        <f>IF(AT193="","",VLOOKUP(AT193,'シフト記号表（勤務時間帯）'!$C$6:$U$35,19,FALSE))</f>
        <v/>
      </c>
      <c r="AU195" s="264" t="str">
        <f>IF(AU193="","",VLOOKUP(AU193,'シフト記号表（勤務時間帯）'!$C$6:$U$35,19,FALSE))</f>
        <v/>
      </c>
      <c r="AV195" s="265" t="str">
        <f>IF(AV193="","",VLOOKUP(AV193,'シフト記号表（勤務時間帯）'!$C$6:$U$35,19,FALSE))</f>
        <v/>
      </c>
      <c r="AW195" s="265" t="str">
        <f>IF(AW193="","",VLOOKUP(AW193,'シフト記号表（勤務時間帯）'!$C$6:$U$35,19,FALSE))</f>
        <v/>
      </c>
      <c r="AX195" s="530">
        <f>IF($BB$3="４週",SUM(S195:AT195),IF($BB$3="暦月",SUM(S195:AW195),""))</f>
        <v>0</v>
      </c>
      <c r="AY195" s="531"/>
      <c r="AZ195" s="542">
        <f>IF($BB$3="４週",AX195/4,IF($BB$3="暦月",'地密通所（100名）'!AX195/('地密通所（100名）'!$BB$8/7),""))</f>
        <v>0</v>
      </c>
      <c r="BA195" s="543"/>
      <c r="BB195" s="470"/>
      <c r="BC195" s="452"/>
      <c r="BD195" s="452"/>
      <c r="BE195" s="452"/>
      <c r="BF195" s="453"/>
    </row>
    <row r="196" spans="2:58" ht="20.25" customHeight="1" x14ac:dyDescent="0.4">
      <c r="B196" s="528">
        <f>B193+1</f>
        <v>59</v>
      </c>
      <c r="C196" s="416"/>
      <c r="D196" s="417"/>
      <c r="E196" s="418"/>
      <c r="F196" s="118"/>
      <c r="G196" s="445"/>
      <c r="H196" s="447"/>
      <c r="I196" s="347"/>
      <c r="J196" s="347"/>
      <c r="K196" s="348"/>
      <c r="L196" s="448"/>
      <c r="M196" s="449"/>
      <c r="N196" s="449"/>
      <c r="O196" s="450"/>
      <c r="P196" s="536" t="s">
        <v>49</v>
      </c>
      <c r="Q196" s="537"/>
      <c r="R196" s="538"/>
      <c r="S196" s="274"/>
      <c r="T196" s="273"/>
      <c r="U196" s="273"/>
      <c r="V196" s="273"/>
      <c r="W196" s="273"/>
      <c r="X196" s="273"/>
      <c r="Y196" s="275"/>
      <c r="Z196" s="274"/>
      <c r="AA196" s="273"/>
      <c r="AB196" s="273"/>
      <c r="AC196" s="273"/>
      <c r="AD196" s="273"/>
      <c r="AE196" s="273"/>
      <c r="AF196" s="275"/>
      <c r="AG196" s="274"/>
      <c r="AH196" s="273"/>
      <c r="AI196" s="273"/>
      <c r="AJ196" s="273"/>
      <c r="AK196" s="273"/>
      <c r="AL196" s="273"/>
      <c r="AM196" s="275"/>
      <c r="AN196" s="274"/>
      <c r="AO196" s="273"/>
      <c r="AP196" s="273"/>
      <c r="AQ196" s="273"/>
      <c r="AR196" s="273"/>
      <c r="AS196" s="273"/>
      <c r="AT196" s="275"/>
      <c r="AU196" s="274"/>
      <c r="AV196" s="273"/>
      <c r="AW196" s="273"/>
      <c r="AX196" s="638"/>
      <c r="AY196" s="639"/>
      <c r="AZ196" s="640"/>
      <c r="BA196" s="641"/>
      <c r="BB196" s="468"/>
      <c r="BC196" s="449"/>
      <c r="BD196" s="449"/>
      <c r="BE196" s="449"/>
      <c r="BF196" s="450"/>
    </row>
    <row r="197" spans="2:58" ht="20.25" customHeight="1" x14ac:dyDescent="0.4">
      <c r="B197" s="528"/>
      <c r="C197" s="419"/>
      <c r="D197" s="420"/>
      <c r="E197" s="421"/>
      <c r="F197" s="92"/>
      <c r="G197" s="342"/>
      <c r="H197" s="346"/>
      <c r="I197" s="347"/>
      <c r="J197" s="347"/>
      <c r="K197" s="348"/>
      <c r="L197" s="403"/>
      <c r="M197" s="404"/>
      <c r="N197" s="404"/>
      <c r="O197" s="405"/>
      <c r="P197" s="546" t="s">
        <v>15</v>
      </c>
      <c r="Q197" s="547"/>
      <c r="R197" s="548"/>
      <c r="S197" s="261" t="str">
        <f>IF(S196="","",VLOOKUP(S196,'シフト記号表（勤務時間帯）'!$C$6:$K$35,9,FALSE))</f>
        <v/>
      </c>
      <c r="T197" s="262" t="str">
        <f>IF(T196="","",VLOOKUP(T196,'シフト記号表（勤務時間帯）'!$C$6:$K$35,9,FALSE))</f>
        <v/>
      </c>
      <c r="U197" s="262" t="str">
        <f>IF(U196="","",VLOOKUP(U196,'シフト記号表（勤務時間帯）'!$C$6:$K$35,9,FALSE))</f>
        <v/>
      </c>
      <c r="V197" s="262" t="str">
        <f>IF(V196="","",VLOOKUP(V196,'シフト記号表（勤務時間帯）'!$C$6:$K$35,9,FALSE))</f>
        <v/>
      </c>
      <c r="W197" s="262" t="str">
        <f>IF(W196="","",VLOOKUP(W196,'シフト記号表（勤務時間帯）'!$C$6:$K$35,9,FALSE))</f>
        <v/>
      </c>
      <c r="X197" s="262" t="str">
        <f>IF(X196="","",VLOOKUP(X196,'シフト記号表（勤務時間帯）'!$C$6:$K$35,9,FALSE))</f>
        <v/>
      </c>
      <c r="Y197" s="263" t="str">
        <f>IF(Y196="","",VLOOKUP(Y196,'シフト記号表（勤務時間帯）'!$C$6:$K$35,9,FALSE))</f>
        <v/>
      </c>
      <c r="Z197" s="261" t="str">
        <f>IF(Z196="","",VLOOKUP(Z196,'シフト記号表（勤務時間帯）'!$C$6:$K$35,9,FALSE))</f>
        <v/>
      </c>
      <c r="AA197" s="262" t="str">
        <f>IF(AA196="","",VLOOKUP(AA196,'シフト記号表（勤務時間帯）'!$C$6:$K$35,9,FALSE))</f>
        <v/>
      </c>
      <c r="AB197" s="262" t="str">
        <f>IF(AB196="","",VLOOKUP(AB196,'シフト記号表（勤務時間帯）'!$C$6:$K$35,9,FALSE))</f>
        <v/>
      </c>
      <c r="AC197" s="262" t="str">
        <f>IF(AC196="","",VLOOKUP(AC196,'シフト記号表（勤務時間帯）'!$C$6:$K$35,9,FALSE))</f>
        <v/>
      </c>
      <c r="AD197" s="262" t="str">
        <f>IF(AD196="","",VLOOKUP(AD196,'シフト記号表（勤務時間帯）'!$C$6:$K$35,9,FALSE))</f>
        <v/>
      </c>
      <c r="AE197" s="262" t="str">
        <f>IF(AE196="","",VLOOKUP(AE196,'シフト記号表（勤務時間帯）'!$C$6:$K$35,9,FALSE))</f>
        <v/>
      </c>
      <c r="AF197" s="263" t="str">
        <f>IF(AF196="","",VLOOKUP(AF196,'シフト記号表（勤務時間帯）'!$C$6:$K$35,9,FALSE))</f>
        <v/>
      </c>
      <c r="AG197" s="261" t="str">
        <f>IF(AG196="","",VLOOKUP(AG196,'シフト記号表（勤務時間帯）'!$C$6:$K$35,9,FALSE))</f>
        <v/>
      </c>
      <c r="AH197" s="262" t="str">
        <f>IF(AH196="","",VLOOKUP(AH196,'シフト記号表（勤務時間帯）'!$C$6:$K$35,9,FALSE))</f>
        <v/>
      </c>
      <c r="AI197" s="262" t="str">
        <f>IF(AI196="","",VLOOKUP(AI196,'シフト記号表（勤務時間帯）'!$C$6:$K$35,9,FALSE))</f>
        <v/>
      </c>
      <c r="AJ197" s="262" t="str">
        <f>IF(AJ196="","",VLOOKUP(AJ196,'シフト記号表（勤務時間帯）'!$C$6:$K$35,9,FALSE))</f>
        <v/>
      </c>
      <c r="AK197" s="262" t="str">
        <f>IF(AK196="","",VLOOKUP(AK196,'シフト記号表（勤務時間帯）'!$C$6:$K$35,9,FALSE))</f>
        <v/>
      </c>
      <c r="AL197" s="262" t="str">
        <f>IF(AL196="","",VLOOKUP(AL196,'シフト記号表（勤務時間帯）'!$C$6:$K$35,9,FALSE))</f>
        <v/>
      </c>
      <c r="AM197" s="263" t="str">
        <f>IF(AM196="","",VLOOKUP(AM196,'シフト記号表（勤務時間帯）'!$C$6:$K$35,9,FALSE))</f>
        <v/>
      </c>
      <c r="AN197" s="261" t="str">
        <f>IF(AN196="","",VLOOKUP(AN196,'シフト記号表（勤務時間帯）'!$C$6:$K$35,9,FALSE))</f>
        <v/>
      </c>
      <c r="AO197" s="262" t="str">
        <f>IF(AO196="","",VLOOKUP(AO196,'シフト記号表（勤務時間帯）'!$C$6:$K$35,9,FALSE))</f>
        <v/>
      </c>
      <c r="AP197" s="262" t="str">
        <f>IF(AP196="","",VLOOKUP(AP196,'シフト記号表（勤務時間帯）'!$C$6:$K$35,9,FALSE))</f>
        <v/>
      </c>
      <c r="AQ197" s="262" t="str">
        <f>IF(AQ196="","",VLOOKUP(AQ196,'シフト記号表（勤務時間帯）'!$C$6:$K$35,9,FALSE))</f>
        <v/>
      </c>
      <c r="AR197" s="262" t="str">
        <f>IF(AR196="","",VLOOKUP(AR196,'シフト記号表（勤務時間帯）'!$C$6:$K$35,9,FALSE))</f>
        <v/>
      </c>
      <c r="AS197" s="262" t="str">
        <f>IF(AS196="","",VLOOKUP(AS196,'シフト記号表（勤務時間帯）'!$C$6:$K$35,9,FALSE))</f>
        <v/>
      </c>
      <c r="AT197" s="263" t="str">
        <f>IF(AT196="","",VLOOKUP(AT196,'シフト記号表（勤務時間帯）'!$C$6:$K$35,9,FALSE))</f>
        <v/>
      </c>
      <c r="AU197" s="261" t="str">
        <f>IF(AU196="","",VLOOKUP(AU196,'シフト記号表（勤務時間帯）'!$C$6:$K$35,9,FALSE))</f>
        <v/>
      </c>
      <c r="AV197" s="262" t="str">
        <f>IF(AV196="","",VLOOKUP(AV196,'シフト記号表（勤務時間帯）'!$C$6:$K$35,9,FALSE))</f>
        <v/>
      </c>
      <c r="AW197" s="262" t="str">
        <f>IF(AW196="","",VLOOKUP(AW196,'シフト記号表（勤務時間帯）'!$C$6:$K$35,9,FALSE))</f>
        <v/>
      </c>
      <c r="AX197" s="549">
        <f>IF($BB$3="４週",SUM(S197:AT197),IF($BB$3="暦月",SUM(S197:AW197),""))</f>
        <v>0</v>
      </c>
      <c r="AY197" s="550"/>
      <c r="AZ197" s="551">
        <f>IF($BB$3="４週",AX197/4,IF($BB$3="暦月",'地密通所（100名）'!AX197/('地密通所（100名）'!$BB$8/7),""))</f>
        <v>0</v>
      </c>
      <c r="BA197" s="552"/>
      <c r="BB197" s="469"/>
      <c r="BC197" s="404"/>
      <c r="BD197" s="404"/>
      <c r="BE197" s="404"/>
      <c r="BF197" s="405"/>
    </row>
    <row r="198" spans="2:58" ht="20.25" customHeight="1" x14ac:dyDescent="0.4">
      <c r="B198" s="528"/>
      <c r="C198" s="422"/>
      <c r="D198" s="423"/>
      <c r="E198" s="424"/>
      <c r="F198" s="121">
        <f>C196</f>
        <v>0</v>
      </c>
      <c r="G198" s="446"/>
      <c r="H198" s="346"/>
      <c r="I198" s="347"/>
      <c r="J198" s="347"/>
      <c r="K198" s="348"/>
      <c r="L198" s="451"/>
      <c r="M198" s="452"/>
      <c r="N198" s="452"/>
      <c r="O198" s="453"/>
      <c r="P198" s="553" t="s">
        <v>50</v>
      </c>
      <c r="Q198" s="554"/>
      <c r="R198" s="555"/>
      <c r="S198" s="264" t="str">
        <f>IF(S196="","",VLOOKUP(S196,'シフト記号表（勤務時間帯）'!$C$6:$U$35,19,FALSE))</f>
        <v/>
      </c>
      <c r="T198" s="265" t="str">
        <f>IF(T196="","",VLOOKUP(T196,'シフト記号表（勤務時間帯）'!$C$6:$U$35,19,FALSE))</f>
        <v/>
      </c>
      <c r="U198" s="265" t="str">
        <f>IF(U196="","",VLOOKUP(U196,'シフト記号表（勤務時間帯）'!$C$6:$U$35,19,FALSE))</f>
        <v/>
      </c>
      <c r="V198" s="265" t="str">
        <f>IF(V196="","",VLOOKUP(V196,'シフト記号表（勤務時間帯）'!$C$6:$U$35,19,FALSE))</f>
        <v/>
      </c>
      <c r="W198" s="265" t="str">
        <f>IF(W196="","",VLOOKUP(W196,'シフト記号表（勤務時間帯）'!$C$6:$U$35,19,FALSE))</f>
        <v/>
      </c>
      <c r="X198" s="265" t="str">
        <f>IF(X196="","",VLOOKUP(X196,'シフト記号表（勤務時間帯）'!$C$6:$U$35,19,FALSE))</f>
        <v/>
      </c>
      <c r="Y198" s="266" t="str">
        <f>IF(Y196="","",VLOOKUP(Y196,'シフト記号表（勤務時間帯）'!$C$6:$U$35,19,FALSE))</f>
        <v/>
      </c>
      <c r="Z198" s="264" t="str">
        <f>IF(Z196="","",VLOOKUP(Z196,'シフト記号表（勤務時間帯）'!$C$6:$U$35,19,FALSE))</f>
        <v/>
      </c>
      <c r="AA198" s="265" t="str">
        <f>IF(AA196="","",VLOOKUP(AA196,'シフト記号表（勤務時間帯）'!$C$6:$U$35,19,FALSE))</f>
        <v/>
      </c>
      <c r="AB198" s="265" t="str">
        <f>IF(AB196="","",VLOOKUP(AB196,'シフト記号表（勤務時間帯）'!$C$6:$U$35,19,FALSE))</f>
        <v/>
      </c>
      <c r="AC198" s="265" t="str">
        <f>IF(AC196="","",VLOOKUP(AC196,'シフト記号表（勤務時間帯）'!$C$6:$U$35,19,FALSE))</f>
        <v/>
      </c>
      <c r="AD198" s="265" t="str">
        <f>IF(AD196="","",VLOOKUP(AD196,'シフト記号表（勤務時間帯）'!$C$6:$U$35,19,FALSE))</f>
        <v/>
      </c>
      <c r="AE198" s="265" t="str">
        <f>IF(AE196="","",VLOOKUP(AE196,'シフト記号表（勤務時間帯）'!$C$6:$U$35,19,FALSE))</f>
        <v/>
      </c>
      <c r="AF198" s="266" t="str">
        <f>IF(AF196="","",VLOOKUP(AF196,'シフト記号表（勤務時間帯）'!$C$6:$U$35,19,FALSE))</f>
        <v/>
      </c>
      <c r="AG198" s="264" t="str">
        <f>IF(AG196="","",VLOOKUP(AG196,'シフト記号表（勤務時間帯）'!$C$6:$U$35,19,FALSE))</f>
        <v/>
      </c>
      <c r="AH198" s="265" t="str">
        <f>IF(AH196="","",VLOOKUP(AH196,'シフト記号表（勤務時間帯）'!$C$6:$U$35,19,FALSE))</f>
        <v/>
      </c>
      <c r="AI198" s="265" t="str">
        <f>IF(AI196="","",VLOOKUP(AI196,'シフト記号表（勤務時間帯）'!$C$6:$U$35,19,FALSE))</f>
        <v/>
      </c>
      <c r="AJ198" s="265" t="str">
        <f>IF(AJ196="","",VLOOKUP(AJ196,'シフト記号表（勤務時間帯）'!$C$6:$U$35,19,FALSE))</f>
        <v/>
      </c>
      <c r="AK198" s="265" t="str">
        <f>IF(AK196="","",VLOOKUP(AK196,'シフト記号表（勤務時間帯）'!$C$6:$U$35,19,FALSE))</f>
        <v/>
      </c>
      <c r="AL198" s="265" t="str">
        <f>IF(AL196="","",VLOOKUP(AL196,'シフト記号表（勤務時間帯）'!$C$6:$U$35,19,FALSE))</f>
        <v/>
      </c>
      <c r="AM198" s="266" t="str">
        <f>IF(AM196="","",VLOOKUP(AM196,'シフト記号表（勤務時間帯）'!$C$6:$U$35,19,FALSE))</f>
        <v/>
      </c>
      <c r="AN198" s="264" t="str">
        <f>IF(AN196="","",VLOOKUP(AN196,'シフト記号表（勤務時間帯）'!$C$6:$U$35,19,FALSE))</f>
        <v/>
      </c>
      <c r="AO198" s="265" t="str">
        <f>IF(AO196="","",VLOOKUP(AO196,'シフト記号表（勤務時間帯）'!$C$6:$U$35,19,FALSE))</f>
        <v/>
      </c>
      <c r="AP198" s="265" t="str">
        <f>IF(AP196="","",VLOOKUP(AP196,'シフト記号表（勤務時間帯）'!$C$6:$U$35,19,FALSE))</f>
        <v/>
      </c>
      <c r="AQ198" s="265" t="str">
        <f>IF(AQ196="","",VLOOKUP(AQ196,'シフト記号表（勤務時間帯）'!$C$6:$U$35,19,FALSE))</f>
        <v/>
      </c>
      <c r="AR198" s="265" t="str">
        <f>IF(AR196="","",VLOOKUP(AR196,'シフト記号表（勤務時間帯）'!$C$6:$U$35,19,FALSE))</f>
        <v/>
      </c>
      <c r="AS198" s="265" t="str">
        <f>IF(AS196="","",VLOOKUP(AS196,'シフト記号表（勤務時間帯）'!$C$6:$U$35,19,FALSE))</f>
        <v/>
      </c>
      <c r="AT198" s="266" t="str">
        <f>IF(AT196="","",VLOOKUP(AT196,'シフト記号表（勤務時間帯）'!$C$6:$U$35,19,FALSE))</f>
        <v/>
      </c>
      <c r="AU198" s="264" t="str">
        <f>IF(AU196="","",VLOOKUP(AU196,'シフト記号表（勤務時間帯）'!$C$6:$U$35,19,FALSE))</f>
        <v/>
      </c>
      <c r="AV198" s="265" t="str">
        <f>IF(AV196="","",VLOOKUP(AV196,'シフト記号表（勤務時間帯）'!$C$6:$U$35,19,FALSE))</f>
        <v/>
      </c>
      <c r="AW198" s="265" t="str">
        <f>IF(AW196="","",VLOOKUP(AW196,'シフト記号表（勤務時間帯）'!$C$6:$U$35,19,FALSE))</f>
        <v/>
      </c>
      <c r="AX198" s="530">
        <f>IF($BB$3="４週",SUM(S198:AT198),IF($BB$3="暦月",SUM(S198:AW198),""))</f>
        <v>0</v>
      </c>
      <c r="AY198" s="531"/>
      <c r="AZ198" s="542">
        <f>IF($BB$3="４週",AX198/4,IF($BB$3="暦月",'地密通所（100名）'!AX198/('地密通所（100名）'!$BB$8/7),""))</f>
        <v>0</v>
      </c>
      <c r="BA198" s="543"/>
      <c r="BB198" s="470"/>
      <c r="BC198" s="452"/>
      <c r="BD198" s="452"/>
      <c r="BE198" s="452"/>
      <c r="BF198" s="453"/>
    </row>
    <row r="199" spans="2:58" ht="20.25" customHeight="1" x14ac:dyDescent="0.4">
      <c r="B199" s="528">
        <f>B196+1</f>
        <v>60</v>
      </c>
      <c r="C199" s="416"/>
      <c r="D199" s="417"/>
      <c r="E199" s="418"/>
      <c r="F199" s="118"/>
      <c r="G199" s="445"/>
      <c r="H199" s="447"/>
      <c r="I199" s="347"/>
      <c r="J199" s="347"/>
      <c r="K199" s="348"/>
      <c r="L199" s="448"/>
      <c r="M199" s="449"/>
      <c r="N199" s="449"/>
      <c r="O199" s="450"/>
      <c r="P199" s="536" t="s">
        <v>49</v>
      </c>
      <c r="Q199" s="537"/>
      <c r="R199" s="538"/>
      <c r="S199" s="274"/>
      <c r="T199" s="273"/>
      <c r="U199" s="273"/>
      <c r="V199" s="273"/>
      <c r="W199" s="273"/>
      <c r="X199" s="273"/>
      <c r="Y199" s="275"/>
      <c r="Z199" s="274"/>
      <c r="AA199" s="273"/>
      <c r="AB199" s="273"/>
      <c r="AC199" s="273"/>
      <c r="AD199" s="273"/>
      <c r="AE199" s="273"/>
      <c r="AF199" s="275"/>
      <c r="AG199" s="274"/>
      <c r="AH199" s="273"/>
      <c r="AI199" s="273"/>
      <c r="AJ199" s="273"/>
      <c r="AK199" s="273"/>
      <c r="AL199" s="273"/>
      <c r="AM199" s="275"/>
      <c r="AN199" s="274"/>
      <c r="AO199" s="273"/>
      <c r="AP199" s="273"/>
      <c r="AQ199" s="273"/>
      <c r="AR199" s="273"/>
      <c r="AS199" s="273"/>
      <c r="AT199" s="275"/>
      <c r="AU199" s="274"/>
      <c r="AV199" s="273"/>
      <c r="AW199" s="273"/>
      <c r="AX199" s="638"/>
      <c r="AY199" s="639"/>
      <c r="AZ199" s="640"/>
      <c r="BA199" s="641"/>
      <c r="BB199" s="468"/>
      <c r="BC199" s="449"/>
      <c r="BD199" s="449"/>
      <c r="BE199" s="449"/>
      <c r="BF199" s="450"/>
    </row>
    <row r="200" spans="2:58" ht="20.25" customHeight="1" x14ac:dyDescent="0.4">
      <c r="B200" s="528"/>
      <c r="C200" s="419"/>
      <c r="D200" s="420"/>
      <c r="E200" s="421"/>
      <c r="F200" s="92"/>
      <c r="G200" s="342"/>
      <c r="H200" s="346"/>
      <c r="I200" s="347"/>
      <c r="J200" s="347"/>
      <c r="K200" s="348"/>
      <c r="L200" s="403"/>
      <c r="M200" s="404"/>
      <c r="N200" s="404"/>
      <c r="O200" s="405"/>
      <c r="P200" s="546" t="s">
        <v>15</v>
      </c>
      <c r="Q200" s="547"/>
      <c r="R200" s="548"/>
      <c r="S200" s="261" t="str">
        <f>IF(S199="","",VLOOKUP(S199,'シフト記号表（勤務時間帯）'!$C$6:$K$35,9,FALSE))</f>
        <v/>
      </c>
      <c r="T200" s="262" t="str">
        <f>IF(T199="","",VLOOKUP(T199,'シフト記号表（勤務時間帯）'!$C$6:$K$35,9,FALSE))</f>
        <v/>
      </c>
      <c r="U200" s="262" t="str">
        <f>IF(U199="","",VLOOKUP(U199,'シフト記号表（勤務時間帯）'!$C$6:$K$35,9,FALSE))</f>
        <v/>
      </c>
      <c r="V200" s="262" t="str">
        <f>IF(V199="","",VLOOKUP(V199,'シフト記号表（勤務時間帯）'!$C$6:$K$35,9,FALSE))</f>
        <v/>
      </c>
      <c r="W200" s="262" t="str">
        <f>IF(W199="","",VLOOKUP(W199,'シフト記号表（勤務時間帯）'!$C$6:$K$35,9,FALSE))</f>
        <v/>
      </c>
      <c r="X200" s="262" t="str">
        <f>IF(X199="","",VLOOKUP(X199,'シフト記号表（勤務時間帯）'!$C$6:$K$35,9,FALSE))</f>
        <v/>
      </c>
      <c r="Y200" s="263" t="str">
        <f>IF(Y199="","",VLOOKUP(Y199,'シフト記号表（勤務時間帯）'!$C$6:$K$35,9,FALSE))</f>
        <v/>
      </c>
      <c r="Z200" s="261" t="str">
        <f>IF(Z199="","",VLOOKUP(Z199,'シフト記号表（勤務時間帯）'!$C$6:$K$35,9,FALSE))</f>
        <v/>
      </c>
      <c r="AA200" s="262" t="str">
        <f>IF(AA199="","",VLOOKUP(AA199,'シフト記号表（勤務時間帯）'!$C$6:$K$35,9,FALSE))</f>
        <v/>
      </c>
      <c r="AB200" s="262" t="str">
        <f>IF(AB199="","",VLOOKUP(AB199,'シフト記号表（勤務時間帯）'!$C$6:$K$35,9,FALSE))</f>
        <v/>
      </c>
      <c r="AC200" s="262" t="str">
        <f>IF(AC199="","",VLOOKUP(AC199,'シフト記号表（勤務時間帯）'!$C$6:$K$35,9,FALSE))</f>
        <v/>
      </c>
      <c r="AD200" s="262" t="str">
        <f>IF(AD199="","",VLOOKUP(AD199,'シフト記号表（勤務時間帯）'!$C$6:$K$35,9,FALSE))</f>
        <v/>
      </c>
      <c r="AE200" s="262" t="str">
        <f>IF(AE199="","",VLOOKUP(AE199,'シフト記号表（勤務時間帯）'!$C$6:$K$35,9,FALSE))</f>
        <v/>
      </c>
      <c r="AF200" s="263" t="str">
        <f>IF(AF199="","",VLOOKUP(AF199,'シフト記号表（勤務時間帯）'!$C$6:$K$35,9,FALSE))</f>
        <v/>
      </c>
      <c r="AG200" s="261" t="str">
        <f>IF(AG199="","",VLOOKUP(AG199,'シフト記号表（勤務時間帯）'!$C$6:$K$35,9,FALSE))</f>
        <v/>
      </c>
      <c r="AH200" s="262" t="str">
        <f>IF(AH199="","",VLOOKUP(AH199,'シフト記号表（勤務時間帯）'!$C$6:$K$35,9,FALSE))</f>
        <v/>
      </c>
      <c r="AI200" s="262" t="str">
        <f>IF(AI199="","",VLOOKUP(AI199,'シフト記号表（勤務時間帯）'!$C$6:$K$35,9,FALSE))</f>
        <v/>
      </c>
      <c r="AJ200" s="262" t="str">
        <f>IF(AJ199="","",VLOOKUP(AJ199,'シフト記号表（勤務時間帯）'!$C$6:$K$35,9,FALSE))</f>
        <v/>
      </c>
      <c r="AK200" s="262" t="str">
        <f>IF(AK199="","",VLOOKUP(AK199,'シフト記号表（勤務時間帯）'!$C$6:$K$35,9,FALSE))</f>
        <v/>
      </c>
      <c r="AL200" s="262" t="str">
        <f>IF(AL199="","",VLOOKUP(AL199,'シフト記号表（勤務時間帯）'!$C$6:$K$35,9,FALSE))</f>
        <v/>
      </c>
      <c r="AM200" s="263" t="str">
        <f>IF(AM199="","",VLOOKUP(AM199,'シフト記号表（勤務時間帯）'!$C$6:$K$35,9,FALSE))</f>
        <v/>
      </c>
      <c r="AN200" s="261" t="str">
        <f>IF(AN199="","",VLOOKUP(AN199,'シフト記号表（勤務時間帯）'!$C$6:$K$35,9,FALSE))</f>
        <v/>
      </c>
      <c r="AO200" s="262" t="str">
        <f>IF(AO199="","",VLOOKUP(AO199,'シフト記号表（勤務時間帯）'!$C$6:$K$35,9,FALSE))</f>
        <v/>
      </c>
      <c r="AP200" s="262" t="str">
        <f>IF(AP199="","",VLOOKUP(AP199,'シフト記号表（勤務時間帯）'!$C$6:$K$35,9,FALSE))</f>
        <v/>
      </c>
      <c r="AQ200" s="262" t="str">
        <f>IF(AQ199="","",VLOOKUP(AQ199,'シフト記号表（勤務時間帯）'!$C$6:$K$35,9,FALSE))</f>
        <v/>
      </c>
      <c r="AR200" s="262" t="str">
        <f>IF(AR199="","",VLOOKUP(AR199,'シフト記号表（勤務時間帯）'!$C$6:$K$35,9,FALSE))</f>
        <v/>
      </c>
      <c r="AS200" s="262" t="str">
        <f>IF(AS199="","",VLOOKUP(AS199,'シフト記号表（勤務時間帯）'!$C$6:$K$35,9,FALSE))</f>
        <v/>
      </c>
      <c r="AT200" s="263" t="str">
        <f>IF(AT199="","",VLOOKUP(AT199,'シフト記号表（勤務時間帯）'!$C$6:$K$35,9,FALSE))</f>
        <v/>
      </c>
      <c r="AU200" s="261" t="str">
        <f>IF(AU199="","",VLOOKUP(AU199,'シフト記号表（勤務時間帯）'!$C$6:$K$35,9,FALSE))</f>
        <v/>
      </c>
      <c r="AV200" s="262" t="str">
        <f>IF(AV199="","",VLOOKUP(AV199,'シフト記号表（勤務時間帯）'!$C$6:$K$35,9,FALSE))</f>
        <v/>
      </c>
      <c r="AW200" s="262" t="str">
        <f>IF(AW199="","",VLOOKUP(AW199,'シフト記号表（勤務時間帯）'!$C$6:$K$35,9,FALSE))</f>
        <v/>
      </c>
      <c r="AX200" s="549">
        <f>IF($BB$3="４週",SUM(S200:AT200),IF($BB$3="暦月",SUM(S200:AW200),""))</f>
        <v>0</v>
      </c>
      <c r="AY200" s="550"/>
      <c r="AZ200" s="551">
        <f>IF($BB$3="４週",AX200/4,IF($BB$3="暦月",'地密通所（100名）'!AX200/('地密通所（100名）'!$BB$8/7),""))</f>
        <v>0</v>
      </c>
      <c r="BA200" s="552"/>
      <c r="BB200" s="469"/>
      <c r="BC200" s="404"/>
      <c r="BD200" s="404"/>
      <c r="BE200" s="404"/>
      <c r="BF200" s="405"/>
    </row>
    <row r="201" spans="2:58" ht="20.25" customHeight="1" x14ac:dyDescent="0.4">
      <c r="B201" s="528"/>
      <c r="C201" s="422"/>
      <c r="D201" s="423"/>
      <c r="E201" s="424"/>
      <c r="F201" s="121">
        <f>C199</f>
        <v>0</v>
      </c>
      <c r="G201" s="446"/>
      <c r="H201" s="346"/>
      <c r="I201" s="347"/>
      <c r="J201" s="347"/>
      <c r="K201" s="348"/>
      <c r="L201" s="451"/>
      <c r="M201" s="452"/>
      <c r="N201" s="452"/>
      <c r="O201" s="453"/>
      <c r="P201" s="553" t="s">
        <v>50</v>
      </c>
      <c r="Q201" s="554"/>
      <c r="R201" s="555"/>
      <c r="S201" s="264" t="str">
        <f>IF(S199="","",VLOOKUP(S199,'シフト記号表（勤務時間帯）'!$C$6:$U$35,19,FALSE))</f>
        <v/>
      </c>
      <c r="T201" s="265" t="str">
        <f>IF(T199="","",VLOOKUP(T199,'シフト記号表（勤務時間帯）'!$C$6:$U$35,19,FALSE))</f>
        <v/>
      </c>
      <c r="U201" s="265" t="str">
        <f>IF(U199="","",VLOOKUP(U199,'シフト記号表（勤務時間帯）'!$C$6:$U$35,19,FALSE))</f>
        <v/>
      </c>
      <c r="V201" s="265" t="str">
        <f>IF(V199="","",VLOOKUP(V199,'シフト記号表（勤務時間帯）'!$C$6:$U$35,19,FALSE))</f>
        <v/>
      </c>
      <c r="W201" s="265" t="str">
        <f>IF(W199="","",VLOOKUP(W199,'シフト記号表（勤務時間帯）'!$C$6:$U$35,19,FALSE))</f>
        <v/>
      </c>
      <c r="X201" s="265" t="str">
        <f>IF(X199="","",VLOOKUP(X199,'シフト記号表（勤務時間帯）'!$C$6:$U$35,19,FALSE))</f>
        <v/>
      </c>
      <c r="Y201" s="266" t="str">
        <f>IF(Y199="","",VLOOKUP(Y199,'シフト記号表（勤務時間帯）'!$C$6:$U$35,19,FALSE))</f>
        <v/>
      </c>
      <c r="Z201" s="264" t="str">
        <f>IF(Z199="","",VLOOKUP(Z199,'シフト記号表（勤務時間帯）'!$C$6:$U$35,19,FALSE))</f>
        <v/>
      </c>
      <c r="AA201" s="265" t="str">
        <f>IF(AA199="","",VLOOKUP(AA199,'シフト記号表（勤務時間帯）'!$C$6:$U$35,19,FALSE))</f>
        <v/>
      </c>
      <c r="AB201" s="265" t="str">
        <f>IF(AB199="","",VLOOKUP(AB199,'シフト記号表（勤務時間帯）'!$C$6:$U$35,19,FALSE))</f>
        <v/>
      </c>
      <c r="AC201" s="265" t="str">
        <f>IF(AC199="","",VLOOKUP(AC199,'シフト記号表（勤務時間帯）'!$C$6:$U$35,19,FALSE))</f>
        <v/>
      </c>
      <c r="AD201" s="265" t="str">
        <f>IF(AD199="","",VLOOKUP(AD199,'シフト記号表（勤務時間帯）'!$C$6:$U$35,19,FALSE))</f>
        <v/>
      </c>
      <c r="AE201" s="265" t="str">
        <f>IF(AE199="","",VLOOKUP(AE199,'シフト記号表（勤務時間帯）'!$C$6:$U$35,19,FALSE))</f>
        <v/>
      </c>
      <c r="AF201" s="266" t="str">
        <f>IF(AF199="","",VLOOKUP(AF199,'シフト記号表（勤務時間帯）'!$C$6:$U$35,19,FALSE))</f>
        <v/>
      </c>
      <c r="AG201" s="264" t="str">
        <f>IF(AG199="","",VLOOKUP(AG199,'シフト記号表（勤務時間帯）'!$C$6:$U$35,19,FALSE))</f>
        <v/>
      </c>
      <c r="AH201" s="265" t="str">
        <f>IF(AH199="","",VLOOKUP(AH199,'シフト記号表（勤務時間帯）'!$C$6:$U$35,19,FALSE))</f>
        <v/>
      </c>
      <c r="AI201" s="265" t="str">
        <f>IF(AI199="","",VLOOKUP(AI199,'シフト記号表（勤務時間帯）'!$C$6:$U$35,19,FALSE))</f>
        <v/>
      </c>
      <c r="AJ201" s="265" t="str">
        <f>IF(AJ199="","",VLOOKUP(AJ199,'シフト記号表（勤務時間帯）'!$C$6:$U$35,19,FALSE))</f>
        <v/>
      </c>
      <c r="AK201" s="265" t="str">
        <f>IF(AK199="","",VLOOKUP(AK199,'シフト記号表（勤務時間帯）'!$C$6:$U$35,19,FALSE))</f>
        <v/>
      </c>
      <c r="AL201" s="265" t="str">
        <f>IF(AL199="","",VLOOKUP(AL199,'シフト記号表（勤務時間帯）'!$C$6:$U$35,19,FALSE))</f>
        <v/>
      </c>
      <c r="AM201" s="266" t="str">
        <f>IF(AM199="","",VLOOKUP(AM199,'シフト記号表（勤務時間帯）'!$C$6:$U$35,19,FALSE))</f>
        <v/>
      </c>
      <c r="AN201" s="264" t="str">
        <f>IF(AN199="","",VLOOKUP(AN199,'シフト記号表（勤務時間帯）'!$C$6:$U$35,19,FALSE))</f>
        <v/>
      </c>
      <c r="AO201" s="265" t="str">
        <f>IF(AO199="","",VLOOKUP(AO199,'シフト記号表（勤務時間帯）'!$C$6:$U$35,19,FALSE))</f>
        <v/>
      </c>
      <c r="AP201" s="265" t="str">
        <f>IF(AP199="","",VLOOKUP(AP199,'シフト記号表（勤務時間帯）'!$C$6:$U$35,19,FALSE))</f>
        <v/>
      </c>
      <c r="AQ201" s="265" t="str">
        <f>IF(AQ199="","",VLOOKUP(AQ199,'シフト記号表（勤務時間帯）'!$C$6:$U$35,19,FALSE))</f>
        <v/>
      </c>
      <c r="AR201" s="265" t="str">
        <f>IF(AR199="","",VLOOKUP(AR199,'シフト記号表（勤務時間帯）'!$C$6:$U$35,19,FALSE))</f>
        <v/>
      </c>
      <c r="AS201" s="265" t="str">
        <f>IF(AS199="","",VLOOKUP(AS199,'シフト記号表（勤務時間帯）'!$C$6:$U$35,19,FALSE))</f>
        <v/>
      </c>
      <c r="AT201" s="266" t="str">
        <f>IF(AT199="","",VLOOKUP(AT199,'シフト記号表（勤務時間帯）'!$C$6:$U$35,19,FALSE))</f>
        <v/>
      </c>
      <c r="AU201" s="264" t="str">
        <f>IF(AU199="","",VLOOKUP(AU199,'シフト記号表（勤務時間帯）'!$C$6:$U$35,19,FALSE))</f>
        <v/>
      </c>
      <c r="AV201" s="265" t="str">
        <f>IF(AV199="","",VLOOKUP(AV199,'シフト記号表（勤務時間帯）'!$C$6:$U$35,19,FALSE))</f>
        <v/>
      </c>
      <c r="AW201" s="265" t="str">
        <f>IF(AW199="","",VLOOKUP(AW199,'シフト記号表（勤務時間帯）'!$C$6:$U$35,19,FALSE))</f>
        <v/>
      </c>
      <c r="AX201" s="530">
        <f>IF($BB$3="４週",SUM(S201:AT201),IF($BB$3="暦月",SUM(S201:AW201),""))</f>
        <v>0</v>
      </c>
      <c r="AY201" s="531"/>
      <c r="AZ201" s="542">
        <f>IF($BB$3="４週",AX201/4,IF($BB$3="暦月",'地密通所（100名）'!AX201/('地密通所（100名）'!$BB$8/7),""))</f>
        <v>0</v>
      </c>
      <c r="BA201" s="543"/>
      <c r="BB201" s="470"/>
      <c r="BC201" s="452"/>
      <c r="BD201" s="452"/>
      <c r="BE201" s="452"/>
      <c r="BF201" s="453"/>
    </row>
    <row r="202" spans="2:58" ht="20.25" customHeight="1" x14ac:dyDescent="0.4">
      <c r="B202" s="528">
        <f>B199+1</f>
        <v>61</v>
      </c>
      <c r="C202" s="416"/>
      <c r="D202" s="417"/>
      <c r="E202" s="418"/>
      <c r="F202" s="118"/>
      <c r="G202" s="445"/>
      <c r="H202" s="447"/>
      <c r="I202" s="347"/>
      <c r="J202" s="347"/>
      <c r="K202" s="348"/>
      <c r="L202" s="448"/>
      <c r="M202" s="449"/>
      <c r="N202" s="449"/>
      <c r="O202" s="450"/>
      <c r="P202" s="536" t="s">
        <v>49</v>
      </c>
      <c r="Q202" s="537"/>
      <c r="R202" s="538"/>
      <c r="S202" s="274"/>
      <c r="T202" s="273"/>
      <c r="U202" s="273"/>
      <c r="V202" s="273"/>
      <c r="W202" s="273"/>
      <c r="X202" s="273"/>
      <c r="Y202" s="275"/>
      <c r="Z202" s="274"/>
      <c r="AA202" s="273"/>
      <c r="AB202" s="273"/>
      <c r="AC202" s="273"/>
      <c r="AD202" s="273"/>
      <c r="AE202" s="273"/>
      <c r="AF202" s="275"/>
      <c r="AG202" s="274"/>
      <c r="AH202" s="273"/>
      <c r="AI202" s="273"/>
      <c r="AJ202" s="273"/>
      <c r="AK202" s="273"/>
      <c r="AL202" s="273"/>
      <c r="AM202" s="275"/>
      <c r="AN202" s="274"/>
      <c r="AO202" s="273"/>
      <c r="AP202" s="273"/>
      <c r="AQ202" s="273"/>
      <c r="AR202" s="273"/>
      <c r="AS202" s="273"/>
      <c r="AT202" s="275"/>
      <c r="AU202" s="274"/>
      <c r="AV202" s="273"/>
      <c r="AW202" s="273"/>
      <c r="AX202" s="638"/>
      <c r="AY202" s="639"/>
      <c r="AZ202" s="640"/>
      <c r="BA202" s="641"/>
      <c r="BB202" s="468"/>
      <c r="BC202" s="449"/>
      <c r="BD202" s="449"/>
      <c r="BE202" s="449"/>
      <c r="BF202" s="450"/>
    </row>
    <row r="203" spans="2:58" ht="20.25" customHeight="1" x14ac:dyDescent="0.4">
      <c r="B203" s="528"/>
      <c r="C203" s="419"/>
      <c r="D203" s="420"/>
      <c r="E203" s="421"/>
      <c r="F203" s="92"/>
      <c r="G203" s="342"/>
      <c r="H203" s="346"/>
      <c r="I203" s="347"/>
      <c r="J203" s="347"/>
      <c r="K203" s="348"/>
      <c r="L203" s="403"/>
      <c r="M203" s="404"/>
      <c r="N203" s="404"/>
      <c r="O203" s="405"/>
      <c r="P203" s="546" t="s">
        <v>15</v>
      </c>
      <c r="Q203" s="547"/>
      <c r="R203" s="548"/>
      <c r="S203" s="261" t="str">
        <f>IF(S202="","",VLOOKUP(S202,'シフト記号表（勤務時間帯）'!$C$6:$K$35,9,FALSE))</f>
        <v/>
      </c>
      <c r="T203" s="262" t="str">
        <f>IF(T202="","",VLOOKUP(T202,'シフト記号表（勤務時間帯）'!$C$6:$K$35,9,FALSE))</f>
        <v/>
      </c>
      <c r="U203" s="262" t="str">
        <f>IF(U202="","",VLOOKUP(U202,'シフト記号表（勤務時間帯）'!$C$6:$K$35,9,FALSE))</f>
        <v/>
      </c>
      <c r="V203" s="262" t="str">
        <f>IF(V202="","",VLOOKUP(V202,'シフト記号表（勤務時間帯）'!$C$6:$K$35,9,FALSE))</f>
        <v/>
      </c>
      <c r="W203" s="262" t="str">
        <f>IF(W202="","",VLOOKUP(W202,'シフト記号表（勤務時間帯）'!$C$6:$K$35,9,FALSE))</f>
        <v/>
      </c>
      <c r="X203" s="262" t="str">
        <f>IF(X202="","",VLOOKUP(X202,'シフト記号表（勤務時間帯）'!$C$6:$K$35,9,FALSE))</f>
        <v/>
      </c>
      <c r="Y203" s="263" t="str">
        <f>IF(Y202="","",VLOOKUP(Y202,'シフト記号表（勤務時間帯）'!$C$6:$K$35,9,FALSE))</f>
        <v/>
      </c>
      <c r="Z203" s="261" t="str">
        <f>IF(Z202="","",VLOOKUP(Z202,'シフト記号表（勤務時間帯）'!$C$6:$K$35,9,FALSE))</f>
        <v/>
      </c>
      <c r="AA203" s="262" t="str">
        <f>IF(AA202="","",VLOOKUP(AA202,'シフト記号表（勤務時間帯）'!$C$6:$K$35,9,FALSE))</f>
        <v/>
      </c>
      <c r="AB203" s="262" t="str">
        <f>IF(AB202="","",VLOOKUP(AB202,'シフト記号表（勤務時間帯）'!$C$6:$K$35,9,FALSE))</f>
        <v/>
      </c>
      <c r="AC203" s="262" t="str">
        <f>IF(AC202="","",VLOOKUP(AC202,'シフト記号表（勤務時間帯）'!$C$6:$K$35,9,FALSE))</f>
        <v/>
      </c>
      <c r="AD203" s="262" t="str">
        <f>IF(AD202="","",VLOOKUP(AD202,'シフト記号表（勤務時間帯）'!$C$6:$K$35,9,FALSE))</f>
        <v/>
      </c>
      <c r="AE203" s="262" t="str">
        <f>IF(AE202="","",VLOOKUP(AE202,'シフト記号表（勤務時間帯）'!$C$6:$K$35,9,FALSE))</f>
        <v/>
      </c>
      <c r="AF203" s="263" t="str">
        <f>IF(AF202="","",VLOOKUP(AF202,'シフト記号表（勤務時間帯）'!$C$6:$K$35,9,FALSE))</f>
        <v/>
      </c>
      <c r="AG203" s="261" t="str">
        <f>IF(AG202="","",VLOOKUP(AG202,'シフト記号表（勤務時間帯）'!$C$6:$K$35,9,FALSE))</f>
        <v/>
      </c>
      <c r="AH203" s="262" t="str">
        <f>IF(AH202="","",VLOOKUP(AH202,'シフト記号表（勤務時間帯）'!$C$6:$K$35,9,FALSE))</f>
        <v/>
      </c>
      <c r="AI203" s="262" t="str">
        <f>IF(AI202="","",VLOOKUP(AI202,'シフト記号表（勤務時間帯）'!$C$6:$K$35,9,FALSE))</f>
        <v/>
      </c>
      <c r="AJ203" s="262" t="str">
        <f>IF(AJ202="","",VLOOKUP(AJ202,'シフト記号表（勤務時間帯）'!$C$6:$K$35,9,FALSE))</f>
        <v/>
      </c>
      <c r="AK203" s="262" t="str">
        <f>IF(AK202="","",VLOOKUP(AK202,'シフト記号表（勤務時間帯）'!$C$6:$K$35,9,FALSE))</f>
        <v/>
      </c>
      <c r="AL203" s="262" t="str">
        <f>IF(AL202="","",VLOOKUP(AL202,'シフト記号表（勤務時間帯）'!$C$6:$K$35,9,FALSE))</f>
        <v/>
      </c>
      <c r="AM203" s="263" t="str">
        <f>IF(AM202="","",VLOOKUP(AM202,'シフト記号表（勤務時間帯）'!$C$6:$K$35,9,FALSE))</f>
        <v/>
      </c>
      <c r="AN203" s="261" t="str">
        <f>IF(AN202="","",VLOOKUP(AN202,'シフト記号表（勤務時間帯）'!$C$6:$K$35,9,FALSE))</f>
        <v/>
      </c>
      <c r="AO203" s="262" t="str">
        <f>IF(AO202="","",VLOOKUP(AO202,'シフト記号表（勤務時間帯）'!$C$6:$K$35,9,FALSE))</f>
        <v/>
      </c>
      <c r="AP203" s="262" t="str">
        <f>IF(AP202="","",VLOOKUP(AP202,'シフト記号表（勤務時間帯）'!$C$6:$K$35,9,FALSE))</f>
        <v/>
      </c>
      <c r="AQ203" s="262" t="str">
        <f>IF(AQ202="","",VLOOKUP(AQ202,'シフト記号表（勤務時間帯）'!$C$6:$K$35,9,FALSE))</f>
        <v/>
      </c>
      <c r="AR203" s="262" t="str">
        <f>IF(AR202="","",VLOOKUP(AR202,'シフト記号表（勤務時間帯）'!$C$6:$K$35,9,FALSE))</f>
        <v/>
      </c>
      <c r="AS203" s="262" t="str">
        <f>IF(AS202="","",VLOOKUP(AS202,'シフト記号表（勤務時間帯）'!$C$6:$K$35,9,FALSE))</f>
        <v/>
      </c>
      <c r="AT203" s="263" t="str">
        <f>IF(AT202="","",VLOOKUP(AT202,'シフト記号表（勤務時間帯）'!$C$6:$K$35,9,FALSE))</f>
        <v/>
      </c>
      <c r="AU203" s="261" t="str">
        <f>IF(AU202="","",VLOOKUP(AU202,'シフト記号表（勤務時間帯）'!$C$6:$K$35,9,FALSE))</f>
        <v/>
      </c>
      <c r="AV203" s="262" t="str">
        <f>IF(AV202="","",VLOOKUP(AV202,'シフト記号表（勤務時間帯）'!$C$6:$K$35,9,FALSE))</f>
        <v/>
      </c>
      <c r="AW203" s="262" t="str">
        <f>IF(AW202="","",VLOOKUP(AW202,'シフト記号表（勤務時間帯）'!$C$6:$K$35,9,FALSE))</f>
        <v/>
      </c>
      <c r="AX203" s="549">
        <f>IF($BB$3="４週",SUM(S203:AT203),IF($BB$3="暦月",SUM(S203:AW203),""))</f>
        <v>0</v>
      </c>
      <c r="AY203" s="550"/>
      <c r="AZ203" s="551">
        <f>IF($BB$3="４週",AX203/4,IF($BB$3="暦月",'地密通所（100名）'!AX203/('地密通所（100名）'!$BB$8/7),""))</f>
        <v>0</v>
      </c>
      <c r="BA203" s="552"/>
      <c r="BB203" s="469"/>
      <c r="BC203" s="404"/>
      <c r="BD203" s="404"/>
      <c r="BE203" s="404"/>
      <c r="BF203" s="405"/>
    </row>
    <row r="204" spans="2:58" ht="20.25" customHeight="1" x14ac:dyDescent="0.4">
      <c r="B204" s="528"/>
      <c r="C204" s="422"/>
      <c r="D204" s="423"/>
      <c r="E204" s="424"/>
      <c r="F204" s="121">
        <f>C202</f>
        <v>0</v>
      </c>
      <c r="G204" s="446"/>
      <c r="H204" s="346"/>
      <c r="I204" s="347"/>
      <c r="J204" s="347"/>
      <c r="K204" s="348"/>
      <c r="L204" s="451"/>
      <c r="M204" s="452"/>
      <c r="N204" s="452"/>
      <c r="O204" s="453"/>
      <c r="P204" s="553" t="s">
        <v>50</v>
      </c>
      <c r="Q204" s="554"/>
      <c r="R204" s="555"/>
      <c r="S204" s="264" t="str">
        <f>IF(S202="","",VLOOKUP(S202,'シフト記号表（勤務時間帯）'!$C$6:$U$35,19,FALSE))</f>
        <v/>
      </c>
      <c r="T204" s="265" t="str">
        <f>IF(T202="","",VLOOKUP(T202,'シフト記号表（勤務時間帯）'!$C$6:$U$35,19,FALSE))</f>
        <v/>
      </c>
      <c r="U204" s="265" t="str">
        <f>IF(U202="","",VLOOKUP(U202,'シフト記号表（勤務時間帯）'!$C$6:$U$35,19,FALSE))</f>
        <v/>
      </c>
      <c r="V204" s="265" t="str">
        <f>IF(V202="","",VLOOKUP(V202,'シフト記号表（勤務時間帯）'!$C$6:$U$35,19,FALSE))</f>
        <v/>
      </c>
      <c r="W204" s="265" t="str">
        <f>IF(W202="","",VLOOKUP(W202,'シフト記号表（勤務時間帯）'!$C$6:$U$35,19,FALSE))</f>
        <v/>
      </c>
      <c r="X204" s="265" t="str">
        <f>IF(X202="","",VLOOKUP(X202,'シフト記号表（勤務時間帯）'!$C$6:$U$35,19,FALSE))</f>
        <v/>
      </c>
      <c r="Y204" s="266" t="str">
        <f>IF(Y202="","",VLOOKUP(Y202,'シフト記号表（勤務時間帯）'!$C$6:$U$35,19,FALSE))</f>
        <v/>
      </c>
      <c r="Z204" s="264" t="str">
        <f>IF(Z202="","",VLOOKUP(Z202,'シフト記号表（勤務時間帯）'!$C$6:$U$35,19,FALSE))</f>
        <v/>
      </c>
      <c r="AA204" s="265" t="str">
        <f>IF(AA202="","",VLOOKUP(AA202,'シフト記号表（勤務時間帯）'!$C$6:$U$35,19,FALSE))</f>
        <v/>
      </c>
      <c r="AB204" s="265" t="str">
        <f>IF(AB202="","",VLOOKUP(AB202,'シフト記号表（勤務時間帯）'!$C$6:$U$35,19,FALSE))</f>
        <v/>
      </c>
      <c r="AC204" s="265" t="str">
        <f>IF(AC202="","",VLOOKUP(AC202,'シフト記号表（勤務時間帯）'!$C$6:$U$35,19,FALSE))</f>
        <v/>
      </c>
      <c r="AD204" s="265" t="str">
        <f>IF(AD202="","",VLOOKUP(AD202,'シフト記号表（勤務時間帯）'!$C$6:$U$35,19,FALSE))</f>
        <v/>
      </c>
      <c r="AE204" s="265" t="str">
        <f>IF(AE202="","",VLOOKUP(AE202,'シフト記号表（勤務時間帯）'!$C$6:$U$35,19,FALSE))</f>
        <v/>
      </c>
      <c r="AF204" s="266" t="str">
        <f>IF(AF202="","",VLOOKUP(AF202,'シフト記号表（勤務時間帯）'!$C$6:$U$35,19,FALSE))</f>
        <v/>
      </c>
      <c r="AG204" s="264" t="str">
        <f>IF(AG202="","",VLOOKUP(AG202,'シフト記号表（勤務時間帯）'!$C$6:$U$35,19,FALSE))</f>
        <v/>
      </c>
      <c r="AH204" s="265" t="str">
        <f>IF(AH202="","",VLOOKUP(AH202,'シフト記号表（勤務時間帯）'!$C$6:$U$35,19,FALSE))</f>
        <v/>
      </c>
      <c r="AI204" s="265" t="str">
        <f>IF(AI202="","",VLOOKUP(AI202,'シフト記号表（勤務時間帯）'!$C$6:$U$35,19,FALSE))</f>
        <v/>
      </c>
      <c r="AJ204" s="265" t="str">
        <f>IF(AJ202="","",VLOOKUP(AJ202,'シフト記号表（勤務時間帯）'!$C$6:$U$35,19,FALSE))</f>
        <v/>
      </c>
      <c r="AK204" s="265" t="str">
        <f>IF(AK202="","",VLOOKUP(AK202,'シフト記号表（勤務時間帯）'!$C$6:$U$35,19,FALSE))</f>
        <v/>
      </c>
      <c r="AL204" s="265" t="str">
        <f>IF(AL202="","",VLOOKUP(AL202,'シフト記号表（勤務時間帯）'!$C$6:$U$35,19,FALSE))</f>
        <v/>
      </c>
      <c r="AM204" s="266" t="str">
        <f>IF(AM202="","",VLOOKUP(AM202,'シフト記号表（勤務時間帯）'!$C$6:$U$35,19,FALSE))</f>
        <v/>
      </c>
      <c r="AN204" s="264" t="str">
        <f>IF(AN202="","",VLOOKUP(AN202,'シフト記号表（勤務時間帯）'!$C$6:$U$35,19,FALSE))</f>
        <v/>
      </c>
      <c r="AO204" s="265" t="str">
        <f>IF(AO202="","",VLOOKUP(AO202,'シフト記号表（勤務時間帯）'!$C$6:$U$35,19,FALSE))</f>
        <v/>
      </c>
      <c r="AP204" s="265" t="str">
        <f>IF(AP202="","",VLOOKUP(AP202,'シフト記号表（勤務時間帯）'!$C$6:$U$35,19,FALSE))</f>
        <v/>
      </c>
      <c r="AQ204" s="265" t="str">
        <f>IF(AQ202="","",VLOOKUP(AQ202,'シフト記号表（勤務時間帯）'!$C$6:$U$35,19,FALSE))</f>
        <v/>
      </c>
      <c r="AR204" s="265" t="str">
        <f>IF(AR202="","",VLOOKUP(AR202,'シフト記号表（勤務時間帯）'!$C$6:$U$35,19,FALSE))</f>
        <v/>
      </c>
      <c r="AS204" s="265" t="str">
        <f>IF(AS202="","",VLOOKUP(AS202,'シフト記号表（勤務時間帯）'!$C$6:$U$35,19,FALSE))</f>
        <v/>
      </c>
      <c r="AT204" s="266" t="str">
        <f>IF(AT202="","",VLOOKUP(AT202,'シフト記号表（勤務時間帯）'!$C$6:$U$35,19,FALSE))</f>
        <v/>
      </c>
      <c r="AU204" s="264" t="str">
        <f>IF(AU202="","",VLOOKUP(AU202,'シフト記号表（勤務時間帯）'!$C$6:$U$35,19,FALSE))</f>
        <v/>
      </c>
      <c r="AV204" s="265" t="str">
        <f>IF(AV202="","",VLOOKUP(AV202,'シフト記号表（勤務時間帯）'!$C$6:$U$35,19,FALSE))</f>
        <v/>
      </c>
      <c r="AW204" s="265" t="str">
        <f>IF(AW202="","",VLOOKUP(AW202,'シフト記号表（勤務時間帯）'!$C$6:$U$35,19,FALSE))</f>
        <v/>
      </c>
      <c r="AX204" s="530">
        <f>IF($BB$3="４週",SUM(S204:AT204),IF($BB$3="暦月",SUM(S204:AW204),""))</f>
        <v>0</v>
      </c>
      <c r="AY204" s="531"/>
      <c r="AZ204" s="542">
        <f>IF($BB$3="４週",AX204/4,IF($BB$3="暦月",'地密通所（100名）'!AX204/('地密通所（100名）'!$BB$8/7),""))</f>
        <v>0</v>
      </c>
      <c r="BA204" s="543"/>
      <c r="BB204" s="470"/>
      <c r="BC204" s="452"/>
      <c r="BD204" s="452"/>
      <c r="BE204" s="452"/>
      <c r="BF204" s="453"/>
    </row>
    <row r="205" spans="2:58" ht="20.25" customHeight="1" x14ac:dyDescent="0.4">
      <c r="B205" s="528">
        <f>B202+1</f>
        <v>62</v>
      </c>
      <c r="C205" s="416"/>
      <c r="D205" s="417"/>
      <c r="E205" s="418"/>
      <c r="F205" s="118"/>
      <c r="G205" s="445"/>
      <c r="H205" s="447"/>
      <c r="I205" s="347"/>
      <c r="J205" s="347"/>
      <c r="K205" s="348"/>
      <c r="L205" s="448"/>
      <c r="M205" s="449"/>
      <c r="N205" s="449"/>
      <c r="O205" s="450"/>
      <c r="P205" s="536" t="s">
        <v>49</v>
      </c>
      <c r="Q205" s="537"/>
      <c r="R205" s="538"/>
      <c r="S205" s="274"/>
      <c r="T205" s="273"/>
      <c r="U205" s="273"/>
      <c r="V205" s="273"/>
      <c r="W205" s="273"/>
      <c r="X205" s="273"/>
      <c r="Y205" s="275"/>
      <c r="Z205" s="274"/>
      <c r="AA205" s="273"/>
      <c r="AB205" s="273"/>
      <c r="AC205" s="273"/>
      <c r="AD205" s="273"/>
      <c r="AE205" s="273"/>
      <c r="AF205" s="275"/>
      <c r="AG205" s="274"/>
      <c r="AH205" s="273"/>
      <c r="AI205" s="273"/>
      <c r="AJ205" s="273"/>
      <c r="AK205" s="273"/>
      <c r="AL205" s="273"/>
      <c r="AM205" s="275"/>
      <c r="AN205" s="274"/>
      <c r="AO205" s="273"/>
      <c r="AP205" s="273"/>
      <c r="AQ205" s="273"/>
      <c r="AR205" s="273"/>
      <c r="AS205" s="273"/>
      <c r="AT205" s="275"/>
      <c r="AU205" s="274"/>
      <c r="AV205" s="273"/>
      <c r="AW205" s="273"/>
      <c r="AX205" s="638"/>
      <c r="AY205" s="639"/>
      <c r="AZ205" s="640"/>
      <c r="BA205" s="641"/>
      <c r="BB205" s="468"/>
      <c r="BC205" s="449"/>
      <c r="BD205" s="449"/>
      <c r="BE205" s="449"/>
      <c r="BF205" s="450"/>
    </row>
    <row r="206" spans="2:58" ht="20.25" customHeight="1" x14ac:dyDescent="0.4">
      <c r="B206" s="528"/>
      <c r="C206" s="419"/>
      <c r="D206" s="420"/>
      <c r="E206" s="421"/>
      <c r="F206" s="92"/>
      <c r="G206" s="342"/>
      <c r="H206" s="346"/>
      <c r="I206" s="347"/>
      <c r="J206" s="347"/>
      <c r="K206" s="348"/>
      <c r="L206" s="403"/>
      <c r="M206" s="404"/>
      <c r="N206" s="404"/>
      <c r="O206" s="405"/>
      <c r="P206" s="546" t="s">
        <v>15</v>
      </c>
      <c r="Q206" s="547"/>
      <c r="R206" s="548"/>
      <c r="S206" s="261" t="str">
        <f>IF(S205="","",VLOOKUP(S205,'シフト記号表（勤務時間帯）'!$C$6:$K$35,9,FALSE))</f>
        <v/>
      </c>
      <c r="T206" s="262" t="str">
        <f>IF(T205="","",VLOOKUP(T205,'シフト記号表（勤務時間帯）'!$C$6:$K$35,9,FALSE))</f>
        <v/>
      </c>
      <c r="U206" s="262" t="str">
        <f>IF(U205="","",VLOOKUP(U205,'シフト記号表（勤務時間帯）'!$C$6:$K$35,9,FALSE))</f>
        <v/>
      </c>
      <c r="V206" s="262" t="str">
        <f>IF(V205="","",VLOOKUP(V205,'シフト記号表（勤務時間帯）'!$C$6:$K$35,9,FALSE))</f>
        <v/>
      </c>
      <c r="W206" s="262" t="str">
        <f>IF(W205="","",VLOOKUP(W205,'シフト記号表（勤務時間帯）'!$C$6:$K$35,9,FALSE))</f>
        <v/>
      </c>
      <c r="X206" s="262" t="str">
        <f>IF(X205="","",VLOOKUP(X205,'シフト記号表（勤務時間帯）'!$C$6:$K$35,9,FALSE))</f>
        <v/>
      </c>
      <c r="Y206" s="263" t="str">
        <f>IF(Y205="","",VLOOKUP(Y205,'シフト記号表（勤務時間帯）'!$C$6:$K$35,9,FALSE))</f>
        <v/>
      </c>
      <c r="Z206" s="261" t="str">
        <f>IF(Z205="","",VLOOKUP(Z205,'シフト記号表（勤務時間帯）'!$C$6:$K$35,9,FALSE))</f>
        <v/>
      </c>
      <c r="AA206" s="262" t="str">
        <f>IF(AA205="","",VLOOKUP(AA205,'シフト記号表（勤務時間帯）'!$C$6:$K$35,9,FALSE))</f>
        <v/>
      </c>
      <c r="AB206" s="262" t="str">
        <f>IF(AB205="","",VLOOKUP(AB205,'シフト記号表（勤務時間帯）'!$C$6:$K$35,9,FALSE))</f>
        <v/>
      </c>
      <c r="AC206" s="262" t="str">
        <f>IF(AC205="","",VLOOKUP(AC205,'シフト記号表（勤務時間帯）'!$C$6:$K$35,9,FALSE))</f>
        <v/>
      </c>
      <c r="AD206" s="262" t="str">
        <f>IF(AD205="","",VLOOKUP(AD205,'シフト記号表（勤務時間帯）'!$C$6:$K$35,9,FALSE))</f>
        <v/>
      </c>
      <c r="AE206" s="262" t="str">
        <f>IF(AE205="","",VLOOKUP(AE205,'シフト記号表（勤務時間帯）'!$C$6:$K$35,9,FALSE))</f>
        <v/>
      </c>
      <c r="AF206" s="263" t="str">
        <f>IF(AF205="","",VLOOKUP(AF205,'シフト記号表（勤務時間帯）'!$C$6:$K$35,9,FALSE))</f>
        <v/>
      </c>
      <c r="AG206" s="261" t="str">
        <f>IF(AG205="","",VLOOKUP(AG205,'シフト記号表（勤務時間帯）'!$C$6:$K$35,9,FALSE))</f>
        <v/>
      </c>
      <c r="AH206" s="262" t="str">
        <f>IF(AH205="","",VLOOKUP(AH205,'シフト記号表（勤務時間帯）'!$C$6:$K$35,9,FALSE))</f>
        <v/>
      </c>
      <c r="AI206" s="262" t="str">
        <f>IF(AI205="","",VLOOKUP(AI205,'シフト記号表（勤務時間帯）'!$C$6:$K$35,9,FALSE))</f>
        <v/>
      </c>
      <c r="AJ206" s="262" t="str">
        <f>IF(AJ205="","",VLOOKUP(AJ205,'シフト記号表（勤務時間帯）'!$C$6:$K$35,9,FALSE))</f>
        <v/>
      </c>
      <c r="AK206" s="262" t="str">
        <f>IF(AK205="","",VLOOKUP(AK205,'シフト記号表（勤務時間帯）'!$C$6:$K$35,9,FALSE))</f>
        <v/>
      </c>
      <c r="AL206" s="262" t="str">
        <f>IF(AL205="","",VLOOKUP(AL205,'シフト記号表（勤務時間帯）'!$C$6:$K$35,9,FALSE))</f>
        <v/>
      </c>
      <c r="AM206" s="263" t="str">
        <f>IF(AM205="","",VLOOKUP(AM205,'シフト記号表（勤務時間帯）'!$C$6:$K$35,9,FALSE))</f>
        <v/>
      </c>
      <c r="AN206" s="261" t="str">
        <f>IF(AN205="","",VLOOKUP(AN205,'シフト記号表（勤務時間帯）'!$C$6:$K$35,9,FALSE))</f>
        <v/>
      </c>
      <c r="AO206" s="262" t="str">
        <f>IF(AO205="","",VLOOKUP(AO205,'シフト記号表（勤務時間帯）'!$C$6:$K$35,9,FALSE))</f>
        <v/>
      </c>
      <c r="AP206" s="262" t="str">
        <f>IF(AP205="","",VLOOKUP(AP205,'シフト記号表（勤務時間帯）'!$C$6:$K$35,9,FALSE))</f>
        <v/>
      </c>
      <c r="AQ206" s="262" t="str">
        <f>IF(AQ205="","",VLOOKUP(AQ205,'シフト記号表（勤務時間帯）'!$C$6:$K$35,9,FALSE))</f>
        <v/>
      </c>
      <c r="AR206" s="262" t="str">
        <f>IF(AR205="","",VLOOKUP(AR205,'シフト記号表（勤務時間帯）'!$C$6:$K$35,9,FALSE))</f>
        <v/>
      </c>
      <c r="AS206" s="262" t="str">
        <f>IF(AS205="","",VLOOKUP(AS205,'シフト記号表（勤務時間帯）'!$C$6:$K$35,9,FALSE))</f>
        <v/>
      </c>
      <c r="AT206" s="263" t="str">
        <f>IF(AT205="","",VLOOKUP(AT205,'シフト記号表（勤務時間帯）'!$C$6:$K$35,9,FALSE))</f>
        <v/>
      </c>
      <c r="AU206" s="261" t="str">
        <f>IF(AU205="","",VLOOKUP(AU205,'シフト記号表（勤務時間帯）'!$C$6:$K$35,9,FALSE))</f>
        <v/>
      </c>
      <c r="AV206" s="262" t="str">
        <f>IF(AV205="","",VLOOKUP(AV205,'シフト記号表（勤務時間帯）'!$C$6:$K$35,9,FALSE))</f>
        <v/>
      </c>
      <c r="AW206" s="262" t="str">
        <f>IF(AW205="","",VLOOKUP(AW205,'シフト記号表（勤務時間帯）'!$C$6:$K$35,9,FALSE))</f>
        <v/>
      </c>
      <c r="AX206" s="549">
        <f>IF($BB$3="４週",SUM(S206:AT206),IF($BB$3="暦月",SUM(S206:AW206),""))</f>
        <v>0</v>
      </c>
      <c r="AY206" s="550"/>
      <c r="AZ206" s="551">
        <f>IF($BB$3="４週",AX206/4,IF($BB$3="暦月",'地密通所（100名）'!AX206/('地密通所（100名）'!$BB$8/7),""))</f>
        <v>0</v>
      </c>
      <c r="BA206" s="552"/>
      <c r="BB206" s="469"/>
      <c r="BC206" s="404"/>
      <c r="BD206" s="404"/>
      <c r="BE206" s="404"/>
      <c r="BF206" s="405"/>
    </row>
    <row r="207" spans="2:58" ht="20.25" customHeight="1" x14ac:dyDescent="0.4">
      <c r="B207" s="528"/>
      <c r="C207" s="422"/>
      <c r="D207" s="423"/>
      <c r="E207" s="424"/>
      <c r="F207" s="121">
        <f>C205</f>
        <v>0</v>
      </c>
      <c r="G207" s="446"/>
      <c r="H207" s="346"/>
      <c r="I207" s="347"/>
      <c r="J207" s="347"/>
      <c r="K207" s="348"/>
      <c r="L207" s="451"/>
      <c r="M207" s="452"/>
      <c r="N207" s="452"/>
      <c r="O207" s="453"/>
      <c r="P207" s="553" t="s">
        <v>50</v>
      </c>
      <c r="Q207" s="554"/>
      <c r="R207" s="555"/>
      <c r="S207" s="264" t="str">
        <f>IF(S205="","",VLOOKUP(S205,'シフト記号表（勤務時間帯）'!$C$6:$U$35,19,FALSE))</f>
        <v/>
      </c>
      <c r="T207" s="265" t="str">
        <f>IF(T205="","",VLOOKUP(T205,'シフト記号表（勤務時間帯）'!$C$6:$U$35,19,FALSE))</f>
        <v/>
      </c>
      <c r="U207" s="265" t="str">
        <f>IF(U205="","",VLOOKUP(U205,'シフト記号表（勤務時間帯）'!$C$6:$U$35,19,FALSE))</f>
        <v/>
      </c>
      <c r="V207" s="265" t="str">
        <f>IF(V205="","",VLOOKUP(V205,'シフト記号表（勤務時間帯）'!$C$6:$U$35,19,FALSE))</f>
        <v/>
      </c>
      <c r="W207" s="265" t="str">
        <f>IF(W205="","",VLOOKUP(W205,'シフト記号表（勤務時間帯）'!$C$6:$U$35,19,FALSE))</f>
        <v/>
      </c>
      <c r="X207" s="265" t="str">
        <f>IF(X205="","",VLOOKUP(X205,'シフト記号表（勤務時間帯）'!$C$6:$U$35,19,FALSE))</f>
        <v/>
      </c>
      <c r="Y207" s="266" t="str">
        <f>IF(Y205="","",VLOOKUP(Y205,'シフト記号表（勤務時間帯）'!$C$6:$U$35,19,FALSE))</f>
        <v/>
      </c>
      <c r="Z207" s="264" t="str">
        <f>IF(Z205="","",VLOOKUP(Z205,'シフト記号表（勤務時間帯）'!$C$6:$U$35,19,FALSE))</f>
        <v/>
      </c>
      <c r="AA207" s="265" t="str">
        <f>IF(AA205="","",VLOOKUP(AA205,'シフト記号表（勤務時間帯）'!$C$6:$U$35,19,FALSE))</f>
        <v/>
      </c>
      <c r="AB207" s="265" t="str">
        <f>IF(AB205="","",VLOOKUP(AB205,'シフト記号表（勤務時間帯）'!$C$6:$U$35,19,FALSE))</f>
        <v/>
      </c>
      <c r="AC207" s="265" t="str">
        <f>IF(AC205="","",VLOOKUP(AC205,'シフト記号表（勤務時間帯）'!$C$6:$U$35,19,FALSE))</f>
        <v/>
      </c>
      <c r="AD207" s="265" t="str">
        <f>IF(AD205="","",VLOOKUP(AD205,'シフト記号表（勤務時間帯）'!$C$6:$U$35,19,FALSE))</f>
        <v/>
      </c>
      <c r="AE207" s="265" t="str">
        <f>IF(AE205="","",VLOOKUP(AE205,'シフト記号表（勤務時間帯）'!$C$6:$U$35,19,FALSE))</f>
        <v/>
      </c>
      <c r="AF207" s="266" t="str">
        <f>IF(AF205="","",VLOOKUP(AF205,'シフト記号表（勤務時間帯）'!$C$6:$U$35,19,FALSE))</f>
        <v/>
      </c>
      <c r="AG207" s="264" t="str">
        <f>IF(AG205="","",VLOOKUP(AG205,'シフト記号表（勤務時間帯）'!$C$6:$U$35,19,FALSE))</f>
        <v/>
      </c>
      <c r="AH207" s="265" t="str">
        <f>IF(AH205="","",VLOOKUP(AH205,'シフト記号表（勤務時間帯）'!$C$6:$U$35,19,FALSE))</f>
        <v/>
      </c>
      <c r="AI207" s="265" t="str">
        <f>IF(AI205="","",VLOOKUP(AI205,'シフト記号表（勤務時間帯）'!$C$6:$U$35,19,FALSE))</f>
        <v/>
      </c>
      <c r="AJ207" s="265" t="str">
        <f>IF(AJ205="","",VLOOKUP(AJ205,'シフト記号表（勤務時間帯）'!$C$6:$U$35,19,FALSE))</f>
        <v/>
      </c>
      <c r="AK207" s="265" t="str">
        <f>IF(AK205="","",VLOOKUP(AK205,'シフト記号表（勤務時間帯）'!$C$6:$U$35,19,FALSE))</f>
        <v/>
      </c>
      <c r="AL207" s="265" t="str">
        <f>IF(AL205="","",VLOOKUP(AL205,'シフト記号表（勤務時間帯）'!$C$6:$U$35,19,FALSE))</f>
        <v/>
      </c>
      <c r="AM207" s="266" t="str">
        <f>IF(AM205="","",VLOOKUP(AM205,'シフト記号表（勤務時間帯）'!$C$6:$U$35,19,FALSE))</f>
        <v/>
      </c>
      <c r="AN207" s="264" t="str">
        <f>IF(AN205="","",VLOOKUP(AN205,'シフト記号表（勤務時間帯）'!$C$6:$U$35,19,FALSE))</f>
        <v/>
      </c>
      <c r="AO207" s="265" t="str">
        <f>IF(AO205="","",VLOOKUP(AO205,'シフト記号表（勤務時間帯）'!$C$6:$U$35,19,FALSE))</f>
        <v/>
      </c>
      <c r="AP207" s="265" t="str">
        <f>IF(AP205="","",VLOOKUP(AP205,'シフト記号表（勤務時間帯）'!$C$6:$U$35,19,FALSE))</f>
        <v/>
      </c>
      <c r="AQ207" s="265" t="str">
        <f>IF(AQ205="","",VLOOKUP(AQ205,'シフト記号表（勤務時間帯）'!$C$6:$U$35,19,FALSE))</f>
        <v/>
      </c>
      <c r="AR207" s="265" t="str">
        <f>IF(AR205="","",VLOOKUP(AR205,'シフト記号表（勤務時間帯）'!$C$6:$U$35,19,FALSE))</f>
        <v/>
      </c>
      <c r="AS207" s="265" t="str">
        <f>IF(AS205="","",VLOOKUP(AS205,'シフト記号表（勤務時間帯）'!$C$6:$U$35,19,FALSE))</f>
        <v/>
      </c>
      <c r="AT207" s="266" t="str">
        <f>IF(AT205="","",VLOOKUP(AT205,'シフト記号表（勤務時間帯）'!$C$6:$U$35,19,FALSE))</f>
        <v/>
      </c>
      <c r="AU207" s="264" t="str">
        <f>IF(AU205="","",VLOOKUP(AU205,'シフト記号表（勤務時間帯）'!$C$6:$U$35,19,FALSE))</f>
        <v/>
      </c>
      <c r="AV207" s="265" t="str">
        <f>IF(AV205="","",VLOOKUP(AV205,'シフト記号表（勤務時間帯）'!$C$6:$U$35,19,FALSE))</f>
        <v/>
      </c>
      <c r="AW207" s="265" t="str">
        <f>IF(AW205="","",VLOOKUP(AW205,'シフト記号表（勤務時間帯）'!$C$6:$U$35,19,FALSE))</f>
        <v/>
      </c>
      <c r="AX207" s="530">
        <f>IF($BB$3="４週",SUM(S207:AT207),IF($BB$3="暦月",SUM(S207:AW207),""))</f>
        <v>0</v>
      </c>
      <c r="AY207" s="531"/>
      <c r="AZ207" s="542">
        <f>IF($BB$3="４週",AX207/4,IF($BB$3="暦月",'地密通所（100名）'!AX207/('地密通所（100名）'!$BB$8/7),""))</f>
        <v>0</v>
      </c>
      <c r="BA207" s="543"/>
      <c r="BB207" s="470"/>
      <c r="BC207" s="452"/>
      <c r="BD207" s="452"/>
      <c r="BE207" s="452"/>
      <c r="BF207" s="453"/>
    </row>
    <row r="208" spans="2:58" ht="20.25" customHeight="1" x14ac:dyDescent="0.4">
      <c r="B208" s="528">
        <f>B205+1</f>
        <v>63</v>
      </c>
      <c r="C208" s="416"/>
      <c r="D208" s="417"/>
      <c r="E208" s="418"/>
      <c r="F208" s="118"/>
      <c r="G208" s="445"/>
      <c r="H208" s="447"/>
      <c r="I208" s="347"/>
      <c r="J208" s="347"/>
      <c r="K208" s="348"/>
      <c r="L208" s="448"/>
      <c r="M208" s="449"/>
      <c r="N208" s="449"/>
      <c r="O208" s="450"/>
      <c r="P208" s="536" t="s">
        <v>49</v>
      </c>
      <c r="Q208" s="537"/>
      <c r="R208" s="538"/>
      <c r="S208" s="274"/>
      <c r="T208" s="273"/>
      <c r="U208" s="273"/>
      <c r="V208" s="273"/>
      <c r="W208" s="273"/>
      <c r="X208" s="273"/>
      <c r="Y208" s="275"/>
      <c r="Z208" s="274"/>
      <c r="AA208" s="273"/>
      <c r="AB208" s="273"/>
      <c r="AC208" s="273"/>
      <c r="AD208" s="273"/>
      <c r="AE208" s="273"/>
      <c r="AF208" s="275"/>
      <c r="AG208" s="274"/>
      <c r="AH208" s="273"/>
      <c r="AI208" s="273"/>
      <c r="AJ208" s="273"/>
      <c r="AK208" s="273"/>
      <c r="AL208" s="273"/>
      <c r="AM208" s="275"/>
      <c r="AN208" s="274"/>
      <c r="AO208" s="273"/>
      <c r="AP208" s="273"/>
      <c r="AQ208" s="273"/>
      <c r="AR208" s="273"/>
      <c r="AS208" s="273"/>
      <c r="AT208" s="275"/>
      <c r="AU208" s="274"/>
      <c r="AV208" s="273"/>
      <c r="AW208" s="273"/>
      <c r="AX208" s="638"/>
      <c r="AY208" s="639"/>
      <c r="AZ208" s="640"/>
      <c r="BA208" s="641"/>
      <c r="BB208" s="468"/>
      <c r="BC208" s="449"/>
      <c r="BD208" s="449"/>
      <c r="BE208" s="449"/>
      <c r="BF208" s="450"/>
    </row>
    <row r="209" spans="2:58" ht="20.25" customHeight="1" x14ac:dyDescent="0.4">
      <c r="B209" s="528"/>
      <c r="C209" s="419"/>
      <c r="D209" s="420"/>
      <c r="E209" s="421"/>
      <c r="F209" s="92"/>
      <c r="G209" s="342"/>
      <c r="H209" s="346"/>
      <c r="I209" s="347"/>
      <c r="J209" s="347"/>
      <c r="K209" s="348"/>
      <c r="L209" s="403"/>
      <c r="M209" s="404"/>
      <c r="N209" s="404"/>
      <c r="O209" s="405"/>
      <c r="P209" s="546" t="s">
        <v>15</v>
      </c>
      <c r="Q209" s="547"/>
      <c r="R209" s="548"/>
      <c r="S209" s="261" t="str">
        <f>IF(S208="","",VLOOKUP(S208,'シフト記号表（勤務時間帯）'!$C$6:$K$35,9,FALSE))</f>
        <v/>
      </c>
      <c r="T209" s="262" t="str">
        <f>IF(T208="","",VLOOKUP(T208,'シフト記号表（勤務時間帯）'!$C$6:$K$35,9,FALSE))</f>
        <v/>
      </c>
      <c r="U209" s="262" t="str">
        <f>IF(U208="","",VLOOKUP(U208,'シフト記号表（勤務時間帯）'!$C$6:$K$35,9,FALSE))</f>
        <v/>
      </c>
      <c r="V209" s="262" t="str">
        <f>IF(V208="","",VLOOKUP(V208,'シフト記号表（勤務時間帯）'!$C$6:$K$35,9,FALSE))</f>
        <v/>
      </c>
      <c r="W209" s="262" t="str">
        <f>IF(W208="","",VLOOKUP(W208,'シフト記号表（勤務時間帯）'!$C$6:$K$35,9,FALSE))</f>
        <v/>
      </c>
      <c r="X209" s="262" t="str">
        <f>IF(X208="","",VLOOKUP(X208,'シフト記号表（勤務時間帯）'!$C$6:$K$35,9,FALSE))</f>
        <v/>
      </c>
      <c r="Y209" s="263" t="str">
        <f>IF(Y208="","",VLOOKUP(Y208,'シフト記号表（勤務時間帯）'!$C$6:$K$35,9,FALSE))</f>
        <v/>
      </c>
      <c r="Z209" s="261" t="str">
        <f>IF(Z208="","",VLOOKUP(Z208,'シフト記号表（勤務時間帯）'!$C$6:$K$35,9,FALSE))</f>
        <v/>
      </c>
      <c r="AA209" s="262" t="str">
        <f>IF(AA208="","",VLOOKUP(AA208,'シフト記号表（勤務時間帯）'!$C$6:$K$35,9,FALSE))</f>
        <v/>
      </c>
      <c r="AB209" s="262" t="str">
        <f>IF(AB208="","",VLOOKUP(AB208,'シフト記号表（勤務時間帯）'!$C$6:$K$35,9,FALSE))</f>
        <v/>
      </c>
      <c r="AC209" s="262" t="str">
        <f>IF(AC208="","",VLOOKUP(AC208,'シフト記号表（勤務時間帯）'!$C$6:$K$35,9,FALSE))</f>
        <v/>
      </c>
      <c r="AD209" s="262" t="str">
        <f>IF(AD208="","",VLOOKUP(AD208,'シフト記号表（勤務時間帯）'!$C$6:$K$35,9,FALSE))</f>
        <v/>
      </c>
      <c r="AE209" s="262" t="str">
        <f>IF(AE208="","",VLOOKUP(AE208,'シフト記号表（勤務時間帯）'!$C$6:$K$35,9,FALSE))</f>
        <v/>
      </c>
      <c r="AF209" s="263" t="str">
        <f>IF(AF208="","",VLOOKUP(AF208,'シフト記号表（勤務時間帯）'!$C$6:$K$35,9,FALSE))</f>
        <v/>
      </c>
      <c r="AG209" s="261" t="str">
        <f>IF(AG208="","",VLOOKUP(AG208,'シフト記号表（勤務時間帯）'!$C$6:$K$35,9,FALSE))</f>
        <v/>
      </c>
      <c r="AH209" s="262" t="str">
        <f>IF(AH208="","",VLOOKUP(AH208,'シフト記号表（勤務時間帯）'!$C$6:$K$35,9,FALSE))</f>
        <v/>
      </c>
      <c r="AI209" s="262" t="str">
        <f>IF(AI208="","",VLOOKUP(AI208,'シフト記号表（勤務時間帯）'!$C$6:$K$35,9,FALSE))</f>
        <v/>
      </c>
      <c r="AJ209" s="262" t="str">
        <f>IF(AJ208="","",VLOOKUP(AJ208,'シフト記号表（勤務時間帯）'!$C$6:$K$35,9,FALSE))</f>
        <v/>
      </c>
      <c r="AK209" s="262" t="str">
        <f>IF(AK208="","",VLOOKUP(AK208,'シフト記号表（勤務時間帯）'!$C$6:$K$35,9,FALSE))</f>
        <v/>
      </c>
      <c r="AL209" s="262" t="str">
        <f>IF(AL208="","",VLOOKUP(AL208,'シフト記号表（勤務時間帯）'!$C$6:$K$35,9,FALSE))</f>
        <v/>
      </c>
      <c r="AM209" s="263" t="str">
        <f>IF(AM208="","",VLOOKUP(AM208,'シフト記号表（勤務時間帯）'!$C$6:$K$35,9,FALSE))</f>
        <v/>
      </c>
      <c r="AN209" s="261" t="str">
        <f>IF(AN208="","",VLOOKUP(AN208,'シフト記号表（勤務時間帯）'!$C$6:$K$35,9,FALSE))</f>
        <v/>
      </c>
      <c r="AO209" s="262" t="str">
        <f>IF(AO208="","",VLOOKUP(AO208,'シフト記号表（勤務時間帯）'!$C$6:$K$35,9,FALSE))</f>
        <v/>
      </c>
      <c r="AP209" s="262" t="str">
        <f>IF(AP208="","",VLOOKUP(AP208,'シフト記号表（勤務時間帯）'!$C$6:$K$35,9,FALSE))</f>
        <v/>
      </c>
      <c r="AQ209" s="262" t="str">
        <f>IF(AQ208="","",VLOOKUP(AQ208,'シフト記号表（勤務時間帯）'!$C$6:$K$35,9,FALSE))</f>
        <v/>
      </c>
      <c r="AR209" s="262" t="str">
        <f>IF(AR208="","",VLOOKUP(AR208,'シフト記号表（勤務時間帯）'!$C$6:$K$35,9,FALSE))</f>
        <v/>
      </c>
      <c r="AS209" s="262" t="str">
        <f>IF(AS208="","",VLOOKUP(AS208,'シフト記号表（勤務時間帯）'!$C$6:$K$35,9,FALSE))</f>
        <v/>
      </c>
      <c r="AT209" s="263" t="str">
        <f>IF(AT208="","",VLOOKUP(AT208,'シフト記号表（勤務時間帯）'!$C$6:$K$35,9,FALSE))</f>
        <v/>
      </c>
      <c r="AU209" s="261" t="str">
        <f>IF(AU208="","",VLOOKUP(AU208,'シフト記号表（勤務時間帯）'!$C$6:$K$35,9,FALSE))</f>
        <v/>
      </c>
      <c r="AV209" s="262" t="str">
        <f>IF(AV208="","",VLOOKUP(AV208,'シフト記号表（勤務時間帯）'!$C$6:$K$35,9,FALSE))</f>
        <v/>
      </c>
      <c r="AW209" s="262" t="str">
        <f>IF(AW208="","",VLOOKUP(AW208,'シフト記号表（勤務時間帯）'!$C$6:$K$35,9,FALSE))</f>
        <v/>
      </c>
      <c r="AX209" s="549">
        <f>IF($BB$3="４週",SUM(S209:AT209),IF($BB$3="暦月",SUM(S209:AW209),""))</f>
        <v>0</v>
      </c>
      <c r="AY209" s="550"/>
      <c r="AZ209" s="551">
        <f>IF($BB$3="４週",AX209/4,IF($BB$3="暦月",'地密通所（100名）'!AX209/('地密通所（100名）'!$BB$8/7),""))</f>
        <v>0</v>
      </c>
      <c r="BA209" s="552"/>
      <c r="BB209" s="469"/>
      <c r="BC209" s="404"/>
      <c r="BD209" s="404"/>
      <c r="BE209" s="404"/>
      <c r="BF209" s="405"/>
    </row>
    <row r="210" spans="2:58" ht="20.25" customHeight="1" x14ac:dyDescent="0.4">
      <c r="B210" s="528"/>
      <c r="C210" s="422"/>
      <c r="D210" s="423"/>
      <c r="E210" s="424"/>
      <c r="F210" s="121">
        <f>C208</f>
        <v>0</v>
      </c>
      <c r="G210" s="446"/>
      <c r="H210" s="346"/>
      <c r="I210" s="347"/>
      <c r="J210" s="347"/>
      <c r="K210" s="348"/>
      <c r="L210" s="451"/>
      <c r="M210" s="452"/>
      <c r="N210" s="452"/>
      <c r="O210" s="453"/>
      <c r="P210" s="553" t="s">
        <v>50</v>
      </c>
      <c r="Q210" s="554"/>
      <c r="R210" s="555"/>
      <c r="S210" s="264" t="str">
        <f>IF(S208="","",VLOOKUP(S208,'シフト記号表（勤務時間帯）'!$C$6:$U$35,19,FALSE))</f>
        <v/>
      </c>
      <c r="T210" s="265" t="str">
        <f>IF(T208="","",VLOOKUP(T208,'シフト記号表（勤務時間帯）'!$C$6:$U$35,19,FALSE))</f>
        <v/>
      </c>
      <c r="U210" s="265" t="str">
        <f>IF(U208="","",VLOOKUP(U208,'シフト記号表（勤務時間帯）'!$C$6:$U$35,19,FALSE))</f>
        <v/>
      </c>
      <c r="V210" s="265" t="str">
        <f>IF(V208="","",VLOOKUP(V208,'シフト記号表（勤務時間帯）'!$C$6:$U$35,19,FALSE))</f>
        <v/>
      </c>
      <c r="W210" s="265" t="str">
        <f>IF(W208="","",VLOOKUP(W208,'シフト記号表（勤務時間帯）'!$C$6:$U$35,19,FALSE))</f>
        <v/>
      </c>
      <c r="X210" s="265" t="str">
        <f>IF(X208="","",VLOOKUP(X208,'シフト記号表（勤務時間帯）'!$C$6:$U$35,19,FALSE))</f>
        <v/>
      </c>
      <c r="Y210" s="266" t="str">
        <f>IF(Y208="","",VLOOKUP(Y208,'シフト記号表（勤務時間帯）'!$C$6:$U$35,19,FALSE))</f>
        <v/>
      </c>
      <c r="Z210" s="264" t="str">
        <f>IF(Z208="","",VLOOKUP(Z208,'シフト記号表（勤務時間帯）'!$C$6:$U$35,19,FALSE))</f>
        <v/>
      </c>
      <c r="AA210" s="265" t="str">
        <f>IF(AA208="","",VLOOKUP(AA208,'シフト記号表（勤務時間帯）'!$C$6:$U$35,19,FALSE))</f>
        <v/>
      </c>
      <c r="AB210" s="265" t="str">
        <f>IF(AB208="","",VLOOKUP(AB208,'シフト記号表（勤務時間帯）'!$C$6:$U$35,19,FALSE))</f>
        <v/>
      </c>
      <c r="AC210" s="265" t="str">
        <f>IF(AC208="","",VLOOKUP(AC208,'シフト記号表（勤務時間帯）'!$C$6:$U$35,19,FALSE))</f>
        <v/>
      </c>
      <c r="AD210" s="265" t="str">
        <f>IF(AD208="","",VLOOKUP(AD208,'シフト記号表（勤務時間帯）'!$C$6:$U$35,19,FALSE))</f>
        <v/>
      </c>
      <c r="AE210" s="265" t="str">
        <f>IF(AE208="","",VLOOKUP(AE208,'シフト記号表（勤務時間帯）'!$C$6:$U$35,19,FALSE))</f>
        <v/>
      </c>
      <c r="AF210" s="266" t="str">
        <f>IF(AF208="","",VLOOKUP(AF208,'シフト記号表（勤務時間帯）'!$C$6:$U$35,19,FALSE))</f>
        <v/>
      </c>
      <c r="AG210" s="264" t="str">
        <f>IF(AG208="","",VLOOKUP(AG208,'シフト記号表（勤務時間帯）'!$C$6:$U$35,19,FALSE))</f>
        <v/>
      </c>
      <c r="AH210" s="265" t="str">
        <f>IF(AH208="","",VLOOKUP(AH208,'シフト記号表（勤務時間帯）'!$C$6:$U$35,19,FALSE))</f>
        <v/>
      </c>
      <c r="AI210" s="265" t="str">
        <f>IF(AI208="","",VLOOKUP(AI208,'シフト記号表（勤務時間帯）'!$C$6:$U$35,19,FALSE))</f>
        <v/>
      </c>
      <c r="AJ210" s="265" t="str">
        <f>IF(AJ208="","",VLOOKUP(AJ208,'シフト記号表（勤務時間帯）'!$C$6:$U$35,19,FALSE))</f>
        <v/>
      </c>
      <c r="AK210" s="265" t="str">
        <f>IF(AK208="","",VLOOKUP(AK208,'シフト記号表（勤務時間帯）'!$C$6:$U$35,19,FALSE))</f>
        <v/>
      </c>
      <c r="AL210" s="265" t="str">
        <f>IF(AL208="","",VLOOKUP(AL208,'シフト記号表（勤務時間帯）'!$C$6:$U$35,19,FALSE))</f>
        <v/>
      </c>
      <c r="AM210" s="266" t="str">
        <f>IF(AM208="","",VLOOKUP(AM208,'シフト記号表（勤務時間帯）'!$C$6:$U$35,19,FALSE))</f>
        <v/>
      </c>
      <c r="AN210" s="264" t="str">
        <f>IF(AN208="","",VLOOKUP(AN208,'シフト記号表（勤務時間帯）'!$C$6:$U$35,19,FALSE))</f>
        <v/>
      </c>
      <c r="AO210" s="265" t="str">
        <f>IF(AO208="","",VLOOKUP(AO208,'シフト記号表（勤務時間帯）'!$C$6:$U$35,19,FALSE))</f>
        <v/>
      </c>
      <c r="AP210" s="265" t="str">
        <f>IF(AP208="","",VLOOKUP(AP208,'シフト記号表（勤務時間帯）'!$C$6:$U$35,19,FALSE))</f>
        <v/>
      </c>
      <c r="AQ210" s="265" t="str">
        <f>IF(AQ208="","",VLOOKUP(AQ208,'シフト記号表（勤務時間帯）'!$C$6:$U$35,19,FALSE))</f>
        <v/>
      </c>
      <c r="AR210" s="265" t="str">
        <f>IF(AR208="","",VLOOKUP(AR208,'シフト記号表（勤務時間帯）'!$C$6:$U$35,19,FALSE))</f>
        <v/>
      </c>
      <c r="AS210" s="265" t="str">
        <f>IF(AS208="","",VLOOKUP(AS208,'シフト記号表（勤務時間帯）'!$C$6:$U$35,19,FALSE))</f>
        <v/>
      </c>
      <c r="AT210" s="266" t="str">
        <f>IF(AT208="","",VLOOKUP(AT208,'シフト記号表（勤務時間帯）'!$C$6:$U$35,19,FALSE))</f>
        <v/>
      </c>
      <c r="AU210" s="264" t="str">
        <f>IF(AU208="","",VLOOKUP(AU208,'シフト記号表（勤務時間帯）'!$C$6:$U$35,19,FALSE))</f>
        <v/>
      </c>
      <c r="AV210" s="265" t="str">
        <f>IF(AV208="","",VLOOKUP(AV208,'シフト記号表（勤務時間帯）'!$C$6:$U$35,19,FALSE))</f>
        <v/>
      </c>
      <c r="AW210" s="265" t="str">
        <f>IF(AW208="","",VLOOKUP(AW208,'シフト記号表（勤務時間帯）'!$C$6:$U$35,19,FALSE))</f>
        <v/>
      </c>
      <c r="AX210" s="530">
        <f>IF($BB$3="４週",SUM(S210:AT210),IF($BB$3="暦月",SUM(S210:AW210),""))</f>
        <v>0</v>
      </c>
      <c r="AY210" s="531"/>
      <c r="AZ210" s="542">
        <f>IF($BB$3="４週",AX210/4,IF($BB$3="暦月",'地密通所（100名）'!AX210/('地密通所（100名）'!$BB$8/7),""))</f>
        <v>0</v>
      </c>
      <c r="BA210" s="543"/>
      <c r="BB210" s="470"/>
      <c r="BC210" s="452"/>
      <c r="BD210" s="452"/>
      <c r="BE210" s="452"/>
      <c r="BF210" s="453"/>
    </row>
    <row r="211" spans="2:58" ht="20.25" customHeight="1" x14ac:dyDescent="0.4">
      <c r="B211" s="528">
        <f>B208+1</f>
        <v>64</v>
      </c>
      <c r="C211" s="416"/>
      <c r="D211" s="417"/>
      <c r="E211" s="418"/>
      <c r="F211" s="118"/>
      <c r="G211" s="445"/>
      <c r="H211" s="447"/>
      <c r="I211" s="347"/>
      <c r="J211" s="347"/>
      <c r="K211" s="348"/>
      <c r="L211" s="448"/>
      <c r="M211" s="449"/>
      <c r="N211" s="449"/>
      <c r="O211" s="450"/>
      <c r="P211" s="536" t="s">
        <v>49</v>
      </c>
      <c r="Q211" s="537"/>
      <c r="R211" s="538"/>
      <c r="S211" s="274"/>
      <c r="T211" s="273"/>
      <c r="U211" s="273"/>
      <c r="V211" s="273"/>
      <c r="W211" s="273"/>
      <c r="X211" s="273"/>
      <c r="Y211" s="275"/>
      <c r="Z211" s="274"/>
      <c r="AA211" s="273"/>
      <c r="AB211" s="273"/>
      <c r="AC211" s="273"/>
      <c r="AD211" s="273"/>
      <c r="AE211" s="273"/>
      <c r="AF211" s="275"/>
      <c r="AG211" s="274"/>
      <c r="AH211" s="273"/>
      <c r="AI211" s="273"/>
      <c r="AJ211" s="273"/>
      <c r="AK211" s="273"/>
      <c r="AL211" s="273"/>
      <c r="AM211" s="275"/>
      <c r="AN211" s="274"/>
      <c r="AO211" s="273"/>
      <c r="AP211" s="273"/>
      <c r="AQ211" s="273"/>
      <c r="AR211" s="273"/>
      <c r="AS211" s="273"/>
      <c r="AT211" s="275"/>
      <c r="AU211" s="274"/>
      <c r="AV211" s="273"/>
      <c r="AW211" s="273"/>
      <c r="AX211" s="638"/>
      <c r="AY211" s="639"/>
      <c r="AZ211" s="640"/>
      <c r="BA211" s="641"/>
      <c r="BB211" s="468"/>
      <c r="BC211" s="449"/>
      <c r="BD211" s="449"/>
      <c r="BE211" s="449"/>
      <c r="BF211" s="450"/>
    </row>
    <row r="212" spans="2:58" ht="20.25" customHeight="1" x14ac:dyDescent="0.4">
      <c r="B212" s="528"/>
      <c r="C212" s="419"/>
      <c r="D212" s="420"/>
      <c r="E212" s="421"/>
      <c r="F212" s="92"/>
      <c r="G212" s="342"/>
      <c r="H212" s="346"/>
      <c r="I212" s="347"/>
      <c r="J212" s="347"/>
      <c r="K212" s="348"/>
      <c r="L212" s="403"/>
      <c r="M212" s="404"/>
      <c r="N212" s="404"/>
      <c r="O212" s="405"/>
      <c r="P212" s="546" t="s">
        <v>15</v>
      </c>
      <c r="Q212" s="547"/>
      <c r="R212" s="548"/>
      <c r="S212" s="261" t="str">
        <f>IF(S211="","",VLOOKUP(S211,'シフト記号表（勤務時間帯）'!$C$6:$K$35,9,FALSE))</f>
        <v/>
      </c>
      <c r="T212" s="262" t="str">
        <f>IF(T211="","",VLOOKUP(T211,'シフト記号表（勤務時間帯）'!$C$6:$K$35,9,FALSE))</f>
        <v/>
      </c>
      <c r="U212" s="262" t="str">
        <f>IF(U211="","",VLOOKUP(U211,'シフト記号表（勤務時間帯）'!$C$6:$K$35,9,FALSE))</f>
        <v/>
      </c>
      <c r="V212" s="262" t="str">
        <f>IF(V211="","",VLOOKUP(V211,'シフト記号表（勤務時間帯）'!$C$6:$K$35,9,FALSE))</f>
        <v/>
      </c>
      <c r="W212" s="262" t="str">
        <f>IF(W211="","",VLOOKUP(W211,'シフト記号表（勤務時間帯）'!$C$6:$K$35,9,FALSE))</f>
        <v/>
      </c>
      <c r="X212" s="262" t="str">
        <f>IF(X211="","",VLOOKUP(X211,'シフト記号表（勤務時間帯）'!$C$6:$K$35,9,FALSE))</f>
        <v/>
      </c>
      <c r="Y212" s="263" t="str">
        <f>IF(Y211="","",VLOOKUP(Y211,'シフト記号表（勤務時間帯）'!$C$6:$K$35,9,FALSE))</f>
        <v/>
      </c>
      <c r="Z212" s="261" t="str">
        <f>IF(Z211="","",VLOOKUP(Z211,'シフト記号表（勤務時間帯）'!$C$6:$K$35,9,FALSE))</f>
        <v/>
      </c>
      <c r="AA212" s="262" t="str">
        <f>IF(AA211="","",VLOOKUP(AA211,'シフト記号表（勤務時間帯）'!$C$6:$K$35,9,FALSE))</f>
        <v/>
      </c>
      <c r="AB212" s="262" t="str">
        <f>IF(AB211="","",VLOOKUP(AB211,'シフト記号表（勤務時間帯）'!$C$6:$K$35,9,FALSE))</f>
        <v/>
      </c>
      <c r="AC212" s="262" t="str">
        <f>IF(AC211="","",VLOOKUP(AC211,'シフト記号表（勤務時間帯）'!$C$6:$K$35,9,FALSE))</f>
        <v/>
      </c>
      <c r="AD212" s="262" t="str">
        <f>IF(AD211="","",VLOOKUP(AD211,'シフト記号表（勤務時間帯）'!$C$6:$K$35,9,FALSE))</f>
        <v/>
      </c>
      <c r="AE212" s="262" t="str">
        <f>IF(AE211="","",VLOOKUP(AE211,'シフト記号表（勤務時間帯）'!$C$6:$K$35,9,FALSE))</f>
        <v/>
      </c>
      <c r="AF212" s="263" t="str">
        <f>IF(AF211="","",VLOOKUP(AF211,'シフト記号表（勤務時間帯）'!$C$6:$K$35,9,FALSE))</f>
        <v/>
      </c>
      <c r="AG212" s="261" t="str">
        <f>IF(AG211="","",VLOOKUP(AG211,'シフト記号表（勤務時間帯）'!$C$6:$K$35,9,FALSE))</f>
        <v/>
      </c>
      <c r="AH212" s="262" t="str">
        <f>IF(AH211="","",VLOOKUP(AH211,'シフト記号表（勤務時間帯）'!$C$6:$K$35,9,FALSE))</f>
        <v/>
      </c>
      <c r="AI212" s="262" t="str">
        <f>IF(AI211="","",VLOOKUP(AI211,'シフト記号表（勤務時間帯）'!$C$6:$K$35,9,FALSE))</f>
        <v/>
      </c>
      <c r="AJ212" s="262" t="str">
        <f>IF(AJ211="","",VLOOKUP(AJ211,'シフト記号表（勤務時間帯）'!$C$6:$K$35,9,FALSE))</f>
        <v/>
      </c>
      <c r="AK212" s="262" t="str">
        <f>IF(AK211="","",VLOOKUP(AK211,'シフト記号表（勤務時間帯）'!$C$6:$K$35,9,FALSE))</f>
        <v/>
      </c>
      <c r="AL212" s="262" t="str">
        <f>IF(AL211="","",VLOOKUP(AL211,'シフト記号表（勤務時間帯）'!$C$6:$K$35,9,FALSE))</f>
        <v/>
      </c>
      <c r="AM212" s="263" t="str">
        <f>IF(AM211="","",VLOOKUP(AM211,'シフト記号表（勤務時間帯）'!$C$6:$K$35,9,FALSE))</f>
        <v/>
      </c>
      <c r="AN212" s="261" t="str">
        <f>IF(AN211="","",VLOOKUP(AN211,'シフト記号表（勤務時間帯）'!$C$6:$K$35,9,FALSE))</f>
        <v/>
      </c>
      <c r="AO212" s="262" t="str">
        <f>IF(AO211="","",VLOOKUP(AO211,'シフト記号表（勤務時間帯）'!$C$6:$K$35,9,FALSE))</f>
        <v/>
      </c>
      <c r="AP212" s="262" t="str">
        <f>IF(AP211="","",VLOOKUP(AP211,'シフト記号表（勤務時間帯）'!$C$6:$K$35,9,FALSE))</f>
        <v/>
      </c>
      <c r="AQ212" s="262" t="str">
        <f>IF(AQ211="","",VLOOKUP(AQ211,'シフト記号表（勤務時間帯）'!$C$6:$K$35,9,FALSE))</f>
        <v/>
      </c>
      <c r="AR212" s="262" t="str">
        <f>IF(AR211="","",VLOOKUP(AR211,'シフト記号表（勤務時間帯）'!$C$6:$K$35,9,FALSE))</f>
        <v/>
      </c>
      <c r="AS212" s="262" t="str">
        <f>IF(AS211="","",VLOOKUP(AS211,'シフト記号表（勤務時間帯）'!$C$6:$K$35,9,FALSE))</f>
        <v/>
      </c>
      <c r="AT212" s="263" t="str">
        <f>IF(AT211="","",VLOOKUP(AT211,'シフト記号表（勤務時間帯）'!$C$6:$K$35,9,FALSE))</f>
        <v/>
      </c>
      <c r="AU212" s="261" t="str">
        <f>IF(AU211="","",VLOOKUP(AU211,'シフト記号表（勤務時間帯）'!$C$6:$K$35,9,FALSE))</f>
        <v/>
      </c>
      <c r="AV212" s="262" t="str">
        <f>IF(AV211="","",VLOOKUP(AV211,'シフト記号表（勤務時間帯）'!$C$6:$K$35,9,FALSE))</f>
        <v/>
      </c>
      <c r="AW212" s="262" t="str">
        <f>IF(AW211="","",VLOOKUP(AW211,'シフト記号表（勤務時間帯）'!$C$6:$K$35,9,FALSE))</f>
        <v/>
      </c>
      <c r="AX212" s="549">
        <f>IF($BB$3="４週",SUM(S212:AT212),IF($BB$3="暦月",SUM(S212:AW212),""))</f>
        <v>0</v>
      </c>
      <c r="AY212" s="550"/>
      <c r="AZ212" s="551">
        <f>IF($BB$3="４週",AX212/4,IF($BB$3="暦月",'地密通所（100名）'!AX212/('地密通所（100名）'!$BB$8/7),""))</f>
        <v>0</v>
      </c>
      <c r="BA212" s="552"/>
      <c r="BB212" s="469"/>
      <c r="BC212" s="404"/>
      <c r="BD212" s="404"/>
      <c r="BE212" s="404"/>
      <c r="BF212" s="405"/>
    </row>
    <row r="213" spans="2:58" ht="20.25" customHeight="1" x14ac:dyDescent="0.4">
      <c r="B213" s="528"/>
      <c r="C213" s="422"/>
      <c r="D213" s="423"/>
      <c r="E213" s="424"/>
      <c r="F213" s="121">
        <f>C211</f>
        <v>0</v>
      </c>
      <c r="G213" s="446"/>
      <c r="H213" s="346"/>
      <c r="I213" s="347"/>
      <c r="J213" s="347"/>
      <c r="K213" s="348"/>
      <c r="L213" s="451"/>
      <c r="M213" s="452"/>
      <c r="N213" s="452"/>
      <c r="O213" s="453"/>
      <c r="P213" s="553" t="s">
        <v>50</v>
      </c>
      <c r="Q213" s="554"/>
      <c r="R213" s="555"/>
      <c r="S213" s="264" t="str">
        <f>IF(S211="","",VLOOKUP(S211,'シフト記号表（勤務時間帯）'!$C$6:$U$35,19,FALSE))</f>
        <v/>
      </c>
      <c r="T213" s="265" t="str">
        <f>IF(T211="","",VLOOKUP(T211,'シフト記号表（勤務時間帯）'!$C$6:$U$35,19,FALSE))</f>
        <v/>
      </c>
      <c r="U213" s="265" t="str">
        <f>IF(U211="","",VLOOKUP(U211,'シフト記号表（勤務時間帯）'!$C$6:$U$35,19,FALSE))</f>
        <v/>
      </c>
      <c r="V213" s="265" t="str">
        <f>IF(V211="","",VLOOKUP(V211,'シフト記号表（勤務時間帯）'!$C$6:$U$35,19,FALSE))</f>
        <v/>
      </c>
      <c r="W213" s="265" t="str">
        <f>IF(W211="","",VLOOKUP(W211,'シフト記号表（勤務時間帯）'!$C$6:$U$35,19,FALSE))</f>
        <v/>
      </c>
      <c r="X213" s="265" t="str">
        <f>IF(X211="","",VLOOKUP(X211,'シフト記号表（勤務時間帯）'!$C$6:$U$35,19,FALSE))</f>
        <v/>
      </c>
      <c r="Y213" s="266" t="str">
        <f>IF(Y211="","",VLOOKUP(Y211,'シフト記号表（勤務時間帯）'!$C$6:$U$35,19,FALSE))</f>
        <v/>
      </c>
      <c r="Z213" s="264" t="str">
        <f>IF(Z211="","",VLOOKUP(Z211,'シフト記号表（勤務時間帯）'!$C$6:$U$35,19,FALSE))</f>
        <v/>
      </c>
      <c r="AA213" s="265" t="str">
        <f>IF(AA211="","",VLOOKUP(AA211,'シフト記号表（勤務時間帯）'!$C$6:$U$35,19,FALSE))</f>
        <v/>
      </c>
      <c r="AB213" s="265" t="str">
        <f>IF(AB211="","",VLOOKUP(AB211,'シフト記号表（勤務時間帯）'!$C$6:$U$35,19,FALSE))</f>
        <v/>
      </c>
      <c r="AC213" s="265" t="str">
        <f>IF(AC211="","",VLOOKUP(AC211,'シフト記号表（勤務時間帯）'!$C$6:$U$35,19,FALSE))</f>
        <v/>
      </c>
      <c r="AD213" s="265" t="str">
        <f>IF(AD211="","",VLOOKUP(AD211,'シフト記号表（勤務時間帯）'!$C$6:$U$35,19,FALSE))</f>
        <v/>
      </c>
      <c r="AE213" s="265" t="str">
        <f>IF(AE211="","",VLOOKUP(AE211,'シフト記号表（勤務時間帯）'!$C$6:$U$35,19,FALSE))</f>
        <v/>
      </c>
      <c r="AF213" s="266" t="str">
        <f>IF(AF211="","",VLOOKUP(AF211,'シフト記号表（勤務時間帯）'!$C$6:$U$35,19,FALSE))</f>
        <v/>
      </c>
      <c r="AG213" s="264" t="str">
        <f>IF(AG211="","",VLOOKUP(AG211,'シフト記号表（勤務時間帯）'!$C$6:$U$35,19,FALSE))</f>
        <v/>
      </c>
      <c r="AH213" s="265" t="str">
        <f>IF(AH211="","",VLOOKUP(AH211,'シフト記号表（勤務時間帯）'!$C$6:$U$35,19,FALSE))</f>
        <v/>
      </c>
      <c r="AI213" s="265" t="str">
        <f>IF(AI211="","",VLOOKUP(AI211,'シフト記号表（勤務時間帯）'!$C$6:$U$35,19,FALSE))</f>
        <v/>
      </c>
      <c r="AJ213" s="265" t="str">
        <f>IF(AJ211="","",VLOOKUP(AJ211,'シフト記号表（勤務時間帯）'!$C$6:$U$35,19,FALSE))</f>
        <v/>
      </c>
      <c r="AK213" s="265" t="str">
        <f>IF(AK211="","",VLOOKUP(AK211,'シフト記号表（勤務時間帯）'!$C$6:$U$35,19,FALSE))</f>
        <v/>
      </c>
      <c r="AL213" s="265" t="str">
        <f>IF(AL211="","",VLOOKUP(AL211,'シフト記号表（勤務時間帯）'!$C$6:$U$35,19,FALSE))</f>
        <v/>
      </c>
      <c r="AM213" s="266" t="str">
        <f>IF(AM211="","",VLOOKUP(AM211,'シフト記号表（勤務時間帯）'!$C$6:$U$35,19,FALSE))</f>
        <v/>
      </c>
      <c r="AN213" s="264" t="str">
        <f>IF(AN211="","",VLOOKUP(AN211,'シフト記号表（勤務時間帯）'!$C$6:$U$35,19,FALSE))</f>
        <v/>
      </c>
      <c r="AO213" s="265" t="str">
        <f>IF(AO211="","",VLOOKUP(AO211,'シフト記号表（勤務時間帯）'!$C$6:$U$35,19,FALSE))</f>
        <v/>
      </c>
      <c r="AP213" s="265" t="str">
        <f>IF(AP211="","",VLOOKUP(AP211,'シフト記号表（勤務時間帯）'!$C$6:$U$35,19,FALSE))</f>
        <v/>
      </c>
      <c r="AQ213" s="265" t="str">
        <f>IF(AQ211="","",VLOOKUP(AQ211,'シフト記号表（勤務時間帯）'!$C$6:$U$35,19,FALSE))</f>
        <v/>
      </c>
      <c r="AR213" s="265" t="str">
        <f>IF(AR211="","",VLOOKUP(AR211,'シフト記号表（勤務時間帯）'!$C$6:$U$35,19,FALSE))</f>
        <v/>
      </c>
      <c r="AS213" s="265" t="str">
        <f>IF(AS211="","",VLOOKUP(AS211,'シフト記号表（勤務時間帯）'!$C$6:$U$35,19,FALSE))</f>
        <v/>
      </c>
      <c r="AT213" s="266" t="str">
        <f>IF(AT211="","",VLOOKUP(AT211,'シフト記号表（勤務時間帯）'!$C$6:$U$35,19,FALSE))</f>
        <v/>
      </c>
      <c r="AU213" s="264" t="str">
        <f>IF(AU211="","",VLOOKUP(AU211,'シフト記号表（勤務時間帯）'!$C$6:$U$35,19,FALSE))</f>
        <v/>
      </c>
      <c r="AV213" s="265" t="str">
        <f>IF(AV211="","",VLOOKUP(AV211,'シフト記号表（勤務時間帯）'!$C$6:$U$35,19,FALSE))</f>
        <v/>
      </c>
      <c r="AW213" s="265" t="str">
        <f>IF(AW211="","",VLOOKUP(AW211,'シフト記号表（勤務時間帯）'!$C$6:$U$35,19,FALSE))</f>
        <v/>
      </c>
      <c r="AX213" s="530">
        <f>IF($BB$3="４週",SUM(S213:AT213),IF($BB$3="暦月",SUM(S213:AW213),""))</f>
        <v>0</v>
      </c>
      <c r="AY213" s="531"/>
      <c r="AZ213" s="542">
        <f>IF($BB$3="４週",AX213/4,IF($BB$3="暦月",'地密通所（100名）'!AX213/('地密通所（100名）'!$BB$8/7),""))</f>
        <v>0</v>
      </c>
      <c r="BA213" s="543"/>
      <c r="BB213" s="470"/>
      <c r="BC213" s="452"/>
      <c r="BD213" s="452"/>
      <c r="BE213" s="452"/>
      <c r="BF213" s="453"/>
    </row>
    <row r="214" spans="2:58" ht="20.25" customHeight="1" x14ac:dyDescent="0.4">
      <c r="B214" s="528">
        <f>B211+1</f>
        <v>65</v>
      </c>
      <c r="C214" s="416"/>
      <c r="D214" s="417"/>
      <c r="E214" s="418"/>
      <c r="F214" s="118"/>
      <c r="G214" s="445"/>
      <c r="H214" s="447"/>
      <c r="I214" s="347"/>
      <c r="J214" s="347"/>
      <c r="K214" s="348"/>
      <c r="L214" s="448"/>
      <c r="M214" s="449"/>
      <c r="N214" s="449"/>
      <c r="O214" s="450"/>
      <c r="P214" s="536" t="s">
        <v>49</v>
      </c>
      <c r="Q214" s="537"/>
      <c r="R214" s="538"/>
      <c r="S214" s="274"/>
      <c r="T214" s="273"/>
      <c r="U214" s="273"/>
      <c r="V214" s="273"/>
      <c r="W214" s="273"/>
      <c r="X214" s="273"/>
      <c r="Y214" s="275"/>
      <c r="Z214" s="274"/>
      <c r="AA214" s="273"/>
      <c r="AB214" s="273"/>
      <c r="AC214" s="273"/>
      <c r="AD214" s="273"/>
      <c r="AE214" s="273"/>
      <c r="AF214" s="275"/>
      <c r="AG214" s="274"/>
      <c r="AH214" s="273"/>
      <c r="AI214" s="273"/>
      <c r="AJ214" s="273"/>
      <c r="AK214" s="273"/>
      <c r="AL214" s="273"/>
      <c r="AM214" s="275"/>
      <c r="AN214" s="274"/>
      <c r="AO214" s="273"/>
      <c r="AP214" s="273"/>
      <c r="AQ214" s="273"/>
      <c r="AR214" s="273"/>
      <c r="AS214" s="273"/>
      <c r="AT214" s="275"/>
      <c r="AU214" s="274"/>
      <c r="AV214" s="273"/>
      <c r="AW214" s="273"/>
      <c r="AX214" s="638"/>
      <c r="AY214" s="639"/>
      <c r="AZ214" s="640"/>
      <c r="BA214" s="641"/>
      <c r="BB214" s="468"/>
      <c r="BC214" s="449"/>
      <c r="BD214" s="449"/>
      <c r="BE214" s="449"/>
      <c r="BF214" s="450"/>
    </row>
    <row r="215" spans="2:58" ht="20.25" customHeight="1" x14ac:dyDescent="0.4">
      <c r="B215" s="528"/>
      <c r="C215" s="419"/>
      <c r="D215" s="420"/>
      <c r="E215" s="421"/>
      <c r="F215" s="92"/>
      <c r="G215" s="342"/>
      <c r="H215" s="346"/>
      <c r="I215" s="347"/>
      <c r="J215" s="347"/>
      <c r="K215" s="348"/>
      <c r="L215" s="403"/>
      <c r="M215" s="404"/>
      <c r="N215" s="404"/>
      <c r="O215" s="405"/>
      <c r="P215" s="546" t="s">
        <v>15</v>
      </c>
      <c r="Q215" s="547"/>
      <c r="R215" s="548"/>
      <c r="S215" s="261" t="str">
        <f>IF(S214="","",VLOOKUP(S214,'シフト記号表（勤務時間帯）'!$C$6:$K$35,9,FALSE))</f>
        <v/>
      </c>
      <c r="T215" s="262" t="str">
        <f>IF(T214="","",VLOOKUP(T214,'シフト記号表（勤務時間帯）'!$C$6:$K$35,9,FALSE))</f>
        <v/>
      </c>
      <c r="U215" s="262" t="str">
        <f>IF(U214="","",VLOOKUP(U214,'シフト記号表（勤務時間帯）'!$C$6:$K$35,9,FALSE))</f>
        <v/>
      </c>
      <c r="V215" s="262" t="str">
        <f>IF(V214="","",VLOOKUP(V214,'シフト記号表（勤務時間帯）'!$C$6:$K$35,9,FALSE))</f>
        <v/>
      </c>
      <c r="W215" s="262" t="str">
        <f>IF(W214="","",VLOOKUP(W214,'シフト記号表（勤務時間帯）'!$C$6:$K$35,9,FALSE))</f>
        <v/>
      </c>
      <c r="X215" s="262" t="str">
        <f>IF(X214="","",VLOOKUP(X214,'シフト記号表（勤務時間帯）'!$C$6:$K$35,9,FALSE))</f>
        <v/>
      </c>
      <c r="Y215" s="263" t="str">
        <f>IF(Y214="","",VLOOKUP(Y214,'シフト記号表（勤務時間帯）'!$C$6:$K$35,9,FALSE))</f>
        <v/>
      </c>
      <c r="Z215" s="261" t="str">
        <f>IF(Z214="","",VLOOKUP(Z214,'シフト記号表（勤務時間帯）'!$C$6:$K$35,9,FALSE))</f>
        <v/>
      </c>
      <c r="AA215" s="262" t="str">
        <f>IF(AA214="","",VLOOKUP(AA214,'シフト記号表（勤務時間帯）'!$C$6:$K$35,9,FALSE))</f>
        <v/>
      </c>
      <c r="AB215" s="262" t="str">
        <f>IF(AB214="","",VLOOKUP(AB214,'シフト記号表（勤務時間帯）'!$C$6:$K$35,9,FALSE))</f>
        <v/>
      </c>
      <c r="AC215" s="262" t="str">
        <f>IF(AC214="","",VLOOKUP(AC214,'シフト記号表（勤務時間帯）'!$C$6:$K$35,9,FALSE))</f>
        <v/>
      </c>
      <c r="AD215" s="262" t="str">
        <f>IF(AD214="","",VLOOKUP(AD214,'シフト記号表（勤務時間帯）'!$C$6:$K$35,9,FALSE))</f>
        <v/>
      </c>
      <c r="AE215" s="262" t="str">
        <f>IF(AE214="","",VLOOKUP(AE214,'シフト記号表（勤務時間帯）'!$C$6:$K$35,9,FALSE))</f>
        <v/>
      </c>
      <c r="AF215" s="263" t="str">
        <f>IF(AF214="","",VLOOKUP(AF214,'シフト記号表（勤務時間帯）'!$C$6:$K$35,9,FALSE))</f>
        <v/>
      </c>
      <c r="AG215" s="261" t="str">
        <f>IF(AG214="","",VLOOKUP(AG214,'シフト記号表（勤務時間帯）'!$C$6:$K$35,9,FALSE))</f>
        <v/>
      </c>
      <c r="AH215" s="262" t="str">
        <f>IF(AH214="","",VLOOKUP(AH214,'シフト記号表（勤務時間帯）'!$C$6:$K$35,9,FALSE))</f>
        <v/>
      </c>
      <c r="AI215" s="262" t="str">
        <f>IF(AI214="","",VLOOKUP(AI214,'シフト記号表（勤務時間帯）'!$C$6:$K$35,9,FALSE))</f>
        <v/>
      </c>
      <c r="AJ215" s="262" t="str">
        <f>IF(AJ214="","",VLOOKUP(AJ214,'シフト記号表（勤務時間帯）'!$C$6:$K$35,9,FALSE))</f>
        <v/>
      </c>
      <c r="AK215" s="262" t="str">
        <f>IF(AK214="","",VLOOKUP(AK214,'シフト記号表（勤務時間帯）'!$C$6:$K$35,9,FALSE))</f>
        <v/>
      </c>
      <c r="AL215" s="262" t="str">
        <f>IF(AL214="","",VLOOKUP(AL214,'シフト記号表（勤務時間帯）'!$C$6:$K$35,9,FALSE))</f>
        <v/>
      </c>
      <c r="AM215" s="263" t="str">
        <f>IF(AM214="","",VLOOKUP(AM214,'シフト記号表（勤務時間帯）'!$C$6:$K$35,9,FALSE))</f>
        <v/>
      </c>
      <c r="AN215" s="261" t="str">
        <f>IF(AN214="","",VLOOKUP(AN214,'シフト記号表（勤務時間帯）'!$C$6:$K$35,9,FALSE))</f>
        <v/>
      </c>
      <c r="AO215" s="262" t="str">
        <f>IF(AO214="","",VLOOKUP(AO214,'シフト記号表（勤務時間帯）'!$C$6:$K$35,9,FALSE))</f>
        <v/>
      </c>
      <c r="AP215" s="262" t="str">
        <f>IF(AP214="","",VLOOKUP(AP214,'シフト記号表（勤務時間帯）'!$C$6:$K$35,9,FALSE))</f>
        <v/>
      </c>
      <c r="AQ215" s="262" t="str">
        <f>IF(AQ214="","",VLOOKUP(AQ214,'シフト記号表（勤務時間帯）'!$C$6:$K$35,9,FALSE))</f>
        <v/>
      </c>
      <c r="AR215" s="262" t="str">
        <f>IF(AR214="","",VLOOKUP(AR214,'シフト記号表（勤務時間帯）'!$C$6:$K$35,9,FALSE))</f>
        <v/>
      </c>
      <c r="AS215" s="262" t="str">
        <f>IF(AS214="","",VLOOKUP(AS214,'シフト記号表（勤務時間帯）'!$C$6:$K$35,9,FALSE))</f>
        <v/>
      </c>
      <c r="AT215" s="263" t="str">
        <f>IF(AT214="","",VLOOKUP(AT214,'シフト記号表（勤務時間帯）'!$C$6:$K$35,9,FALSE))</f>
        <v/>
      </c>
      <c r="AU215" s="261" t="str">
        <f>IF(AU214="","",VLOOKUP(AU214,'シフト記号表（勤務時間帯）'!$C$6:$K$35,9,FALSE))</f>
        <v/>
      </c>
      <c r="AV215" s="262" t="str">
        <f>IF(AV214="","",VLOOKUP(AV214,'シフト記号表（勤務時間帯）'!$C$6:$K$35,9,FALSE))</f>
        <v/>
      </c>
      <c r="AW215" s="262" t="str">
        <f>IF(AW214="","",VLOOKUP(AW214,'シフト記号表（勤務時間帯）'!$C$6:$K$35,9,FALSE))</f>
        <v/>
      </c>
      <c r="AX215" s="549">
        <f>IF($BB$3="４週",SUM(S215:AT215),IF($BB$3="暦月",SUM(S215:AW215),""))</f>
        <v>0</v>
      </c>
      <c r="AY215" s="550"/>
      <c r="AZ215" s="551">
        <f>IF($BB$3="４週",AX215/4,IF($BB$3="暦月",'地密通所（100名）'!AX215/('地密通所（100名）'!$BB$8/7),""))</f>
        <v>0</v>
      </c>
      <c r="BA215" s="552"/>
      <c r="BB215" s="469"/>
      <c r="BC215" s="404"/>
      <c r="BD215" s="404"/>
      <c r="BE215" s="404"/>
      <c r="BF215" s="405"/>
    </row>
    <row r="216" spans="2:58" ht="20.25" customHeight="1" x14ac:dyDescent="0.4">
      <c r="B216" s="528"/>
      <c r="C216" s="422"/>
      <c r="D216" s="423"/>
      <c r="E216" s="424"/>
      <c r="F216" s="121">
        <f>C214</f>
        <v>0</v>
      </c>
      <c r="G216" s="446"/>
      <c r="H216" s="346"/>
      <c r="I216" s="347"/>
      <c r="J216" s="347"/>
      <c r="K216" s="348"/>
      <c r="L216" s="451"/>
      <c r="M216" s="452"/>
      <c r="N216" s="452"/>
      <c r="O216" s="453"/>
      <c r="P216" s="553" t="s">
        <v>50</v>
      </c>
      <c r="Q216" s="554"/>
      <c r="R216" s="555"/>
      <c r="S216" s="264" t="str">
        <f>IF(S214="","",VLOOKUP(S214,'シフト記号表（勤務時間帯）'!$C$6:$U$35,19,FALSE))</f>
        <v/>
      </c>
      <c r="T216" s="265" t="str">
        <f>IF(T214="","",VLOOKUP(T214,'シフト記号表（勤務時間帯）'!$C$6:$U$35,19,FALSE))</f>
        <v/>
      </c>
      <c r="U216" s="265" t="str">
        <f>IF(U214="","",VLOOKUP(U214,'シフト記号表（勤務時間帯）'!$C$6:$U$35,19,FALSE))</f>
        <v/>
      </c>
      <c r="V216" s="265" t="str">
        <f>IF(V214="","",VLOOKUP(V214,'シフト記号表（勤務時間帯）'!$C$6:$U$35,19,FALSE))</f>
        <v/>
      </c>
      <c r="W216" s="265" t="str">
        <f>IF(W214="","",VLOOKUP(W214,'シフト記号表（勤務時間帯）'!$C$6:$U$35,19,FALSE))</f>
        <v/>
      </c>
      <c r="X216" s="265" t="str">
        <f>IF(X214="","",VLOOKUP(X214,'シフト記号表（勤務時間帯）'!$C$6:$U$35,19,FALSE))</f>
        <v/>
      </c>
      <c r="Y216" s="266" t="str">
        <f>IF(Y214="","",VLOOKUP(Y214,'シフト記号表（勤務時間帯）'!$C$6:$U$35,19,FALSE))</f>
        <v/>
      </c>
      <c r="Z216" s="264" t="str">
        <f>IF(Z214="","",VLOOKUP(Z214,'シフト記号表（勤務時間帯）'!$C$6:$U$35,19,FALSE))</f>
        <v/>
      </c>
      <c r="AA216" s="265" t="str">
        <f>IF(AA214="","",VLOOKUP(AA214,'シフト記号表（勤務時間帯）'!$C$6:$U$35,19,FALSE))</f>
        <v/>
      </c>
      <c r="AB216" s="265" t="str">
        <f>IF(AB214="","",VLOOKUP(AB214,'シフト記号表（勤務時間帯）'!$C$6:$U$35,19,FALSE))</f>
        <v/>
      </c>
      <c r="AC216" s="265" t="str">
        <f>IF(AC214="","",VLOOKUP(AC214,'シフト記号表（勤務時間帯）'!$C$6:$U$35,19,FALSE))</f>
        <v/>
      </c>
      <c r="AD216" s="265" t="str">
        <f>IF(AD214="","",VLOOKUP(AD214,'シフト記号表（勤務時間帯）'!$C$6:$U$35,19,FALSE))</f>
        <v/>
      </c>
      <c r="AE216" s="265" t="str">
        <f>IF(AE214="","",VLOOKUP(AE214,'シフト記号表（勤務時間帯）'!$C$6:$U$35,19,FALSE))</f>
        <v/>
      </c>
      <c r="AF216" s="266" t="str">
        <f>IF(AF214="","",VLOOKUP(AF214,'シフト記号表（勤務時間帯）'!$C$6:$U$35,19,FALSE))</f>
        <v/>
      </c>
      <c r="AG216" s="264" t="str">
        <f>IF(AG214="","",VLOOKUP(AG214,'シフト記号表（勤務時間帯）'!$C$6:$U$35,19,FALSE))</f>
        <v/>
      </c>
      <c r="AH216" s="265" t="str">
        <f>IF(AH214="","",VLOOKUP(AH214,'シフト記号表（勤務時間帯）'!$C$6:$U$35,19,FALSE))</f>
        <v/>
      </c>
      <c r="AI216" s="265" t="str">
        <f>IF(AI214="","",VLOOKUP(AI214,'シフト記号表（勤務時間帯）'!$C$6:$U$35,19,FALSE))</f>
        <v/>
      </c>
      <c r="AJ216" s="265" t="str">
        <f>IF(AJ214="","",VLOOKUP(AJ214,'シフト記号表（勤務時間帯）'!$C$6:$U$35,19,FALSE))</f>
        <v/>
      </c>
      <c r="AK216" s="265" t="str">
        <f>IF(AK214="","",VLOOKUP(AK214,'シフト記号表（勤務時間帯）'!$C$6:$U$35,19,FALSE))</f>
        <v/>
      </c>
      <c r="AL216" s="265" t="str">
        <f>IF(AL214="","",VLOOKUP(AL214,'シフト記号表（勤務時間帯）'!$C$6:$U$35,19,FALSE))</f>
        <v/>
      </c>
      <c r="AM216" s="266" t="str">
        <f>IF(AM214="","",VLOOKUP(AM214,'シフト記号表（勤務時間帯）'!$C$6:$U$35,19,FALSE))</f>
        <v/>
      </c>
      <c r="AN216" s="264" t="str">
        <f>IF(AN214="","",VLOOKUP(AN214,'シフト記号表（勤務時間帯）'!$C$6:$U$35,19,FALSE))</f>
        <v/>
      </c>
      <c r="AO216" s="265" t="str">
        <f>IF(AO214="","",VLOOKUP(AO214,'シフト記号表（勤務時間帯）'!$C$6:$U$35,19,FALSE))</f>
        <v/>
      </c>
      <c r="AP216" s="265" t="str">
        <f>IF(AP214="","",VLOOKUP(AP214,'シフト記号表（勤務時間帯）'!$C$6:$U$35,19,FALSE))</f>
        <v/>
      </c>
      <c r="AQ216" s="265" t="str">
        <f>IF(AQ214="","",VLOOKUP(AQ214,'シフト記号表（勤務時間帯）'!$C$6:$U$35,19,FALSE))</f>
        <v/>
      </c>
      <c r="AR216" s="265" t="str">
        <f>IF(AR214="","",VLOOKUP(AR214,'シフト記号表（勤務時間帯）'!$C$6:$U$35,19,FALSE))</f>
        <v/>
      </c>
      <c r="AS216" s="265" t="str">
        <f>IF(AS214="","",VLOOKUP(AS214,'シフト記号表（勤務時間帯）'!$C$6:$U$35,19,FALSE))</f>
        <v/>
      </c>
      <c r="AT216" s="266" t="str">
        <f>IF(AT214="","",VLOOKUP(AT214,'シフト記号表（勤務時間帯）'!$C$6:$U$35,19,FALSE))</f>
        <v/>
      </c>
      <c r="AU216" s="264" t="str">
        <f>IF(AU214="","",VLOOKUP(AU214,'シフト記号表（勤務時間帯）'!$C$6:$U$35,19,FALSE))</f>
        <v/>
      </c>
      <c r="AV216" s="265" t="str">
        <f>IF(AV214="","",VLOOKUP(AV214,'シフト記号表（勤務時間帯）'!$C$6:$U$35,19,FALSE))</f>
        <v/>
      </c>
      <c r="AW216" s="265" t="str">
        <f>IF(AW214="","",VLOOKUP(AW214,'シフト記号表（勤務時間帯）'!$C$6:$U$35,19,FALSE))</f>
        <v/>
      </c>
      <c r="AX216" s="530">
        <f>IF($BB$3="４週",SUM(S216:AT216),IF($BB$3="暦月",SUM(S216:AW216),""))</f>
        <v>0</v>
      </c>
      <c r="AY216" s="531"/>
      <c r="AZ216" s="542">
        <f>IF($BB$3="４週",AX216/4,IF($BB$3="暦月",'地密通所（100名）'!AX216/('地密通所（100名）'!$BB$8/7),""))</f>
        <v>0</v>
      </c>
      <c r="BA216" s="543"/>
      <c r="BB216" s="470"/>
      <c r="BC216" s="452"/>
      <c r="BD216" s="452"/>
      <c r="BE216" s="452"/>
      <c r="BF216" s="453"/>
    </row>
    <row r="217" spans="2:58" ht="20.25" customHeight="1" x14ac:dyDescent="0.4">
      <c r="B217" s="528">
        <f>B214+1</f>
        <v>66</v>
      </c>
      <c r="C217" s="416"/>
      <c r="D217" s="417"/>
      <c r="E217" s="418"/>
      <c r="F217" s="118"/>
      <c r="G217" s="445"/>
      <c r="H217" s="447"/>
      <c r="I217" s="347"/>
      <c r="J217" s="347"/>
      <c r="K217" s="348"/>
      <c r="L217" s="448"/>
      <c r="M217" s="449"/>
      <c r="N217" s="449"/>
      <c r="O217" s="450"/>
      <c r="P217" s="536" t="s">
        <v>49</v>
      </c>
      <c r="Q217" s="537"/>
      <c r="R217" s="538"/>
      <c r="S217" s="274"/>
      <c r="T217" s="273"/>
      <c r="U217" s="273"/>
      <c r="V217" s="273"/>
      <c r="W217" s="273"/>
      <c r="X217" s="273"/>
      <c r="Y217" s="275"/>
      <c r="Z217" s="274"/>
      <c r="AA217" s="273"/>
      <c r="AB217" s="273"/>
      <c r="AC217" s="273"/>
      <c r="AD217" s="273"/>
      <c r="AE217" s="273"/>
      <c r="AF217" s="275"/>
      <c r="AG217" s="274"/>
      <c r="AH217" s="273"/>
      <c r="AI217" s="273"/>
      <c r="AJ217" s="273"/>
      <c r="AK217" s="273"/>
      <c r="AL217" s="273"/>
      <c r="AM217" s="275"/>
      <c r="AN217" s="274"/>
      <c r="AO217" s="273"/>
      <c r="AP217" s="273"/>
      <c r="AQ217" s="273"/>
      <c r="AR217" s="273"/>
      <c r="AS217" s="273"/>
      <c r="AT217" s="275"/>
      <c r="AU217" s="274"/>
      <c r="AV217" s="273"/>
      <c r="AW217" s="273"/>
      <c r="AX217" s="638"/>
      <c r="AY217" s="639"/>
      <c r="AZ217" s="640"/>
      <c r="BA217" s="641"/>
      <c r="BB217" s="468"/>
      <c r="BC217" s="449"/>
      <c r="BD217" s="449"/>
      <c r="BE217" s="449"/>
      <c r="BF217" s="450"/>
    </row>
    <row r="218" spans="2:58" ht="20.25" customHeight="1" x14ac:dyDescent="0.4">
      <c r="B218" s="528"/>
      <c r="C218" s="419"/>
      <c r="D218" s="420"/>
      <c r="E218" s="421"/>
      <c r="F218" s="92"/>
      <c r="G218" s="342"/>
      <c r="H218" s="346"/>
      <c r="I218" s="347"/>
      <c r="J218" s="347"/>
      <c r="K218" s="348"/>
      <c r="L218" s="403"/>
      <c r="M218" s="404"/>
      <c r="N218" s="404"/>
      <c r="O218" s="405"/>
      <c r="P218" s="546" t="s">
        <v>15</v>
      </c>
      <c r="Q218" s="547"/>
      <c r="R218" s="548"/>
      <c r="S218" s="261" t="str">
        <f>IF(S217="","",VLOOKUP(S217,'シフト記号表（勤務時間帯）'!$C$6:$K$35,9,FALSE))</f>
        <v/>
      </c>
      <c r="T218" s="262" t="str">
        <f>IF(T217="","",VLOOKUP(T217,'シフト記号表（勤務時間帯）'!$C$6:$K$35,9,FALSE))</f>
        <v/>
      </c>
      <c r="U218" s="262" t="str">
        <f>IF(U217="","",VLOOKUP(U217,'シフト記号表（勤務時間帯）'!$C$6:$K$35,9,FALSE))</f>
        <v/>
      </c>
      <c r="V218" s="262" t="str">
        <f>IF(V217="","",VLOOKUP(V217,'シフト記号表（勤務時間帯）'!$C$6:$K$35,9,FALSE))</f>
        <v/>
      </c>
      <c r="W218" s="262" t="str">
        <f>IF(W217="","",VLOOKUP(W217,'シフト記号表（勤務時間帯）'!$C$6:$K$35,9,FALSE))</f>
        <v/>
      </c>
      <c r="X218" s="262" t="str">
        <f>IF(X217="","",VLOOKUP(X217,'シフト記号表（勤務時間帯）'!$C$6:$K$35,9,FALSE))</f>
        <v/>
      </c>
      <c r="Y218" s="263" t="str">
        <f>IF(Y217="","",VLOOKUP(Y217,'シフト記号表（勤務時間帯）'!$C$6:$K$35,9,FALSE))</f>
        <v/>
      </c>
      <c r="Z218" s="261" t="str">
        <f>IF(Z217="","",VLOOKUP(Z217,'シフト記号表（勤務時間帯）'!$C$6:$K$35,9,FALSE))</f>
        <v/>
      </c>
      <c r="AA218" s="262" t="str">
        <f>IF(AA217="","",VLOOKUP(AA217,'シフト記号表（勤務時間帯）'!$C$6:$K$35,9,FALSE))</f>
        <v/>
      </c>
      <c r="AB218" s="262" t="str">
        <f>IF(AB217="","",VLOOKUP(AB217,'シフト記号表（勤務時間帯）'!$C$6:$K$35,9,FALSE))</f>
        <v/>
      </c>
      <c r="AC218" s="262" t="str">
        <f>IF(AC217="","",VLOOKUP(AC217,'シフト記号表（勤務時間帯）'!$C$6:$K$35,9,FALSE))</f>
        <v/>
      </c>
      <c r="AD218" s="262" t="str">
        <f>IF(AD217="","",VLOOKUP(AD217,'シフト記号表（勤務時間帯）'!$C$6:$K$35,9,FALSE))</f>
        <v/>
      </c>
      <c r="AE218" s="262" t="str">
        <f>IF(AE217="","",VLOOKUP(AE217,'シフト記号表（勤務時間帯）'!$C$6:$K$35,9,FALSE))</f>
        <v/>
      </c>
      <c r="AF218" s="263" t="str">
        <f>IF(AF217="","",VLOOKUP(AF217,'シフト記号表（勤務時間帯）'!$C$6:$K$35,9,FALSE))</f>
        <v/>
      </c>
      <c r="AG218" s="261" t="str">
        <f>IF(AG217="","",VLOOKUP(AG217,'シフト記号表（勤務時間帯）'!$C$6:$K$35,9,FALSE))</f>
        <v/>
      </c>
      <c r="AH218" s="262" t="str">
        <f>IF(AH217="","",VLOOKUP(AH217,'シフト記号表（勤務時間帯）'!$C$6:$K$35,9,FALSE))</f>
        <v/>
      </c>
      <c r="AI218" s="262" t="str">
        <f>IF(AI217="","",VLOOKUP(AI217,'シフト記号表（勤務時間帯）'!$C$6:$K$35,9,FALSE))</f>
        <v/>
      </c>
      <c r="AJ218" s="262" t="str">
        <f>IF(AJ217="","",VLOOKUP(AJ217,'シフト記号表（勤務時間帯）'!$C$6:$K$35,9,FALSE))</f>
        <v/>
      </c>
      <c r="AK218" s="262" t="str">
        <f>IF(AK217="","",VLOOKUP(AK217,'シフト記号表（勤務時間帯）'!$C$6:$K$35,9,FALSE))</f>
        <v/>
      </c>
      <c r="AL218" s="262" t="str">
        <f>IF(AL217="","",VLOOKUP(AL217,'シフト記号表（勤務時間帯）'!$C$6:$K$35,9,FALSE))</f>
        <v/>
      </c>
      <c r="AM218" s="263" t="str">
        <f>IF(AM217="","",VLOOKUP(AM217,'シフト記号表（勤務時間帯）'!$C$6:$K$35,9,FALSE))</f>
        <v/>
      </c>
      <c r="AN218" s="261" t="str">
        <f>IF(AN217="","",VLOOKUP(AN217,'シフト記号表（勤務時間帯）'!$C$6:$K$35,9,FALSE))</f>
        <v/>
      </c>
      <c r="AO218" s="262" t="str">
        <f>IF(AO217="","",VLOOKUP(AO217,'シフト記号表（勤務時間帯）'!$C$6:$K$35,9,FALSE))</f>
        <v/>
      </c>
      <c r="AP218" s="262" t="str">
        <f>IF(AP217="","",VLOOKUP(AP217,'シフト記号表（勤務時間帯）'!$C$6:$K$35,9,FALSE))</f>
        <v/>
      </c>
      <c r="AQ218" s="262" t="str">
        <f>IF(AQ217="","",VLOOKUP(AQ217,'シフト記号表（勤務時間帯）'!$C$6:$K$35,9,FALSE))</f>
        <v/>
      </c>
      <c r="AR218" s="262" t="str">
        <f>IF(AR217="","",VLOOKUP(AR217,'シフト記号表（勤務時間帯）'!$C$6:$K$35,9,FALSE))</f>
        <v/>
      </c>
      <c r="AS218" s="262" t="str">
        <f>IF(AS217="","",VLOOKUP(AS217,'シフト記号表（勤務時間帯）'!$C$6:$K$35,9,FALSE))</f>
        <v/>
      </c>
      <c r="AT218" s="263" t="str">
        <f>IF(AT217="","",VLOOKUP(AT217,'シフト記号表（勤務時間帯）'!$C$6:$K$35,9,FALSE))</f>
        <v/>
      </c>
      <c r="AU218" s="261" t="str">
        <f>IF(AU217="","",VLOOKUP(AU217,'シフト記号表（勤務時間帯）'!$C$6:$K$35,9,FALSE))</f>
        <v/>
      </c>
      <c r="AV218" s="262" t="str">
        <f>IF(AV217="","",VLOOKUP(AV217,'シフト記号表（勤務時間帯）'!$C$6:$K$35,9,FALSE))</f>
        <v/>
      </c>
      <c r="AW218" s="262" t="str">
        <f>IF(AW217="","",VLOOKUP(AW217,'シフト記号表（勤務時間帯）'!$C$6:$K$35,9,FALSE))</f>
        <v/>
      </c>
      <c r="AX218" s="549">
        <f>IF($BB$3="４週",SUM(S218:AT218),IF($BB$3="暦月",SUM(S218:AW218),""))</f>
        <v>0</v>
      </c>
      <c r="AY218" s="550"/>
      <c r="AZ218" s="551">
        <f>IF($BB$3="４週",AX218/4,IF($BB$3="暦月",'地密通所（100名）'!AX218/('地密通所（100名）'!$BB$8/7),""))</f>
        <v>0</v>
      </c>
      <c r="BA218" s="552"/>
      <c r="BB218" s="469"/>
      <c r="BC218" s="404"/>
      <c r="BD218" s="404"/>
      <c r="BE218" s="404"/>
      <c r="BF218" s="405"/>
    </row>
    <row r="219" spans="2:58" ht="20.25" customHeight="1" x14ac:dyDescent="0.4">
      <c r="B219" s="528"/>
      <c r="C219" s="422"/>
      <c r="D219" s="423"/>
      <c r="E219" s="424"/>
      <c r="F219" s="121">
        <f>C217</f>
        <v>0</v>
      </c>
      <c r="G219" s="446"/>
      <c r="H219" s="346"/>
      <c r="I219" s="347"/>
      <c r="J219" s="347"/>
      <c r="K219" s="348"/>
      <c r="L219" s="451"/>
      <c r="M219" s="452"/>
      <c r="N219" s="452"/>
      <c r="O219" s="453"/>
      <c r="P219" s="553" t="s">
        <v>50</v>
      </c>
      <c r="Q219" s="554"/>
      <c r="R219" s="555"/>
      <c r="S219" s="264" t="str">
        <f>IF(S217="","",VLOOKUP(S217,'シフト記号表（勤務時間帯）'!$C$6:$U$35,19,FALSE))</f>
        <v/>
      </c>
      <c r="T219" s="265" t="str">
        <f>IF(T217="","",VLOOKUP(T217,'シフト記号表（勤務時間帯）'!$C$6:$U$35,19,FALSE))</f>
        <v/>
      </c>
      <c r="U219" s="265" t="str">
        <f>IF(U217="","",VLOOKUP(U217,'シフト記号表（勤務時間帯）'!$C$6:$U$35,19,FALSE))</f>
        <v/>
      </c>
      <c r="V219" s="265" t="str">
        <f>IF(V217="","",VLOOKUP(V217,'シフト記号表（勤務時間帯）'!$C$6:$U$35,19,FALSE))</f>
        <v/>
      </c>
      <c r="W219" s="265" t="str">
        <f>IF(W217="","",VLOOKUP(W217,'シフト記号表（勤務時間帯）'!$C$6:$U$35,19,FALSE))</f>
        <v/>
      </c>
      <c r="X219" s="265" t="str">
        <f>IF(X217="","",VLOOKUP(X217,'シフト記号表（勤務時間帯）'!$C$6:$U$35,19,FALSE))</f>
        <v/>
      </c>
      <c r="Y219" s="266" t="str">
        <f>IF(Y217="","",VLOOKUP(Y217,'シフト記号表（勤務時間帯）'!$C$6:$U$35,19,FALSE))</f>
        <v/>
      </c>
      <c r="Z219" s="264" t="str">
        <f>IF(Z217="","",VLOOKUP(Z217,'シフト記号表（勤務時間帯）'!$C$6:$U$35,19,FALSE))</f>
        <v/>
      </c>
      <c r="AA219" s="265" t="str">
        <f>IF(AA217="","",VLOOKUP(AA217,'シフト記号表（勤務時間帯）'!$C$6:$U$35,19,FALSE))</f>
        <v/>
      </c>
      <c r="AB219" s="265" t="str">
        <f>IF(AB217="","",VLOOKUP(AB217,'シフト記号表（勤務時間帯）'!$C$6:$U$35,19,FALSE))</f>
        <v/>
      </c>
      <c r="AC219" s="265" t="str">
        <f>IF(AC217="","",VLOOKUP(AC217,'シフト記号表（勤務時間帯）'!$C$6:$U$35,19,FALSE))</f>
        <v/>
      </c>
      <c r="AD219" s="265" t="str">
        <f>IF(AD217="","",VLOOKUP(AD217,'シフト記号表（勤務時間帯）'!$C$6:$U$35,19,FALSE))</f>
        <v/>
      </c>
      <c r="AE219" s="265" t="str">
        <f>IF(AE217="","",VLOOKUP(AE217,'シフト記号表（勤務時間帯）'!$C$6:$U$35,19,FALSE))</f>
        <v/>
      </c>
      <c r="AF219" s="266" t="str">
        <f>IF(AF217="","",VLOOKUP(AF217,'シフト記号表（勤務時間帯）'!$C$6:$U$35,19,FALSE))</f>
        <v/>
      </c>
      <c r="AG219" s="264" t="str">
        <f>IF(AG217="","",VLOOKUP(AG217,'シフト記号表（勤務時間帯）'!$C$6:$U$35,19,FALSE))</f>
        <v/>
      </c>
      <c r="AH219" s="265" t="str">
        <f>IF(AH217="","",VLOOKUP(AH217,'シフト記号表（勤務時間帯）'!$C$6:$U$35,19,FALSE))</f>
        <v/>
      </c>
      <c r="AI219" s="265" t="str">
        <f>IF(AI217="","",VLOOKUP(AI217,'シフト記号表（勤務時間帯）'!$C$6:$U$35,19,FALSE))</f>
        <v/>
      </c>
      <c r="AJ219" s="265" t="str">
        <f>IF(AJ217="","",VLOOKUP(AJ217,'シフト記号表（勤務時間帯）'!$C$6:$U$35,19,FALSE))</f>
        <v/>
      </c>
      <c r="AK219" s="265" t="str">
        <f>IF(AK217="","",VLOOKUP(AK217,'シフト記号表（勤務時間帯）'!$C$6:$U$35,19,FALSE))</f>
        <v/>
      </c>
      <c r="AL219" s="265" t="str">
        <f>IF(AL217="","",VLOOKUP(AL217,'シフト記号表（勤務時間帯）'!$C$6:$U$35,19,FALSE))</f>
        <v/>
      </c>
      <c r="AM219" s="266" t="str">
        <f>IF(AM217="","",VLOOKUP(AM217,'シフト記号表（勤務時間帯）'!$C$6:$U$35,19,FALSE))</f>
        <v/>
      </c>
      <c r="AN219" s="264" t="str">
        <f>IF(AN217="","",VLOOKUP(AN217,'シフト記号表（勤務時間帯）'!$C$6:$U$35,19,FALSE))</f>
        <v/>
      </c>
      <c r="AO219" s="265" t="str">
        <f>IF(AO217="","",VLOOKUP(AO217,'シフト記号表（勤務時間帯）'!$C$6:$U$35,19,FALSE))</f>
        <v/>
      </c>
      <c r="AP219" s="265" t="str">
        <f>IF(AP217="","",VLOOKUP(AP217,'シフト記号表（勤務時間帯）'!$C$6:$U$35,19,FALSE))</f>
        <v/>
      </c>
      <c r="AQ219" s="265" t="str">
        <f>IF(AQ217="","",VLOOKUP(AQ217,'シフト記号表（勤務時間帯）'!$C$6:$U$35,19,FALSE))</f>
        <v/>
      </c>
      <c r="AR219" s="265" t="str">
        <f>IF(AR217="","",VLOOKUP(AR217,'シフト記号表（勤務時間帯）'!$C$6:$U$35,19,FALSE))</f>
        <v/>
      </c>
      <c r="AS219" s="265" t="str">
        <f>IF(AS217="","",VLOOKUP(AS217,'シフト記号表（勤務時間帯）'!$C$6:$U$35,19,FALSE))</f>
        <v/>
      </c>
      <c r="AT219" s="266" t="str">
        <f>IF(AT217="","",VLOOKUP(AT217,'シフト記号表（勤務時間帯）'!$C$6:$U$35,19,FALSE))</f>
        <v/>
      </c>
      <c r="AU219" s="264" t="str">
        <f>IF(AU217="","",VLOOKUP(AU217,'シフト記号表（勤務時間帯）'!$C$6:$U$35,19,FALSE))</f>
        <v/>
      </c>
      <c r="AV219" s="265" t="str">
        <f>IF(AV217="","",VLOOKUP(AV217,'シフト記号表（勤務時間帯）'!$C$6:$U$35,19,FALSE))</f>
        <v/>
      </c>
      <c r="AW219" s="265" t="str">
        <f>IF(AW217="","",VLOOKUP(AW217,'シフト記号表（勤務時間帯）'!$C$6:$U$35,19,FALSE))</f>
        <v/>
      </c>
      <c r="AX219" s="530">
        <f>IF($BB$3="４週",SUM(S219:AT219),IF($BB$3="暦月",SUM(S219:AW219),""))</f>
        <v>0</v>
      </c>
      <c r="AY219" s="531"/>
      <c r="AZ219" s="542">
        <f>IF($BB$3="４週",AX219/4,IF($BB$3="暦月",'地密通所（100名）'!AX219/('地密通所（100名）'!$BB$8/7),""))</f>
        <v>0</v>
      </c>
      <c r="BA219" s="543"/>
      <c r="BB219" s="470"/>
      <c r="BC219" s="452"/>
      <c r="BD219" s="452"/>
      <c r="BE219" s="452"/>
      <c r="BF219" s="453"/>
    </row>
    <row r="220" spans="2:58" ht="20.25" customHeight="1" x14ac:dyDescent="0.4">
      <c r="B220" s="528">
        <f>B217+1</f>
        <v>67</v>
      </c>
      <c r="C220" s="416"/>
      <c r="D220" s="417"/>
      <c r="E220" s="418"/>
      <c r="F220" s="118"/>
      <c r="G220" s="445"/>
      <c r="H220" s="447"/>
      <c r="I220" s="347"/>
      <c r="J220" s="347"/>
      <c r="K220" s="348"/>
      <c r="L220" s="448"/>
      <c r="M220" s="449"/>
      <c r="N220" s="449"/>
      <c r="O220" s="450"/>
      <c r="P220" s="536" t="s">
        <v>49</v>
      </c>
      <c r="Q220" s="537"/>
      <c r="R220" s="538"/>
      <c r="S220" s="274"/>
      <c r="T220" s="273"/>
      <c r="U220" s="273"/>
      <c r="V220" s="273"/>
      <c r="W220" s="273"/>
      <c r="X220" s="273"/>
      <c r="Y220" s="275"/>
      <c r="Z220" s="274"/>
      <c r="AA220" s="273"/>
      <c r="AB220" s="273"/>
      <c r="AC220" s="273"/>
      <c r="AD220" s="273"/>
      <c r="AE220" s="273"/>
      <c r="AF220" s="275"/>
      <c r="AG220" s="274"/>
      <c r="AH220" s="273"/>
      <c r="AI220" s="273"/>
      <c r="AJ220" s="273"/>
      <c r="AK220" s="273"/>
      <c r="AL220" s="273"/>
      <c r="AM220" s="275"/>
      <c r="AN220" s="274"/>
      <c r="AO220" s="273"/>
      <c r="AP220" s="273"/>
      <c r="AQ220" s="273"/>
      <c r="AR220" s="273"/>
      <c r="AS220" s="273"/>
      <c r="AT220" s="275"/>
      <c r="AU220" s="274"/>
      <c r="AV220" s="273"/>
      <c r="AW220" s="273"/>
      <c r="AX220" s="638"/>
      <c r="AY220" s="639"/>
      <c r="AZ220" s="640"/>
      <c r="BA220" s="641"/>
      <c r="BB220" s="468"/>
      <c r="BC220" s="449"/>
      <c r="BD220" s="449"/>
      <c r="BE220" s="449"/>
      <c r="BF220" s="450"/>
    </row>
    <row r="221" spans="2:58" ht="20.25" customHeight="1" x14ac:dyDescent="0.4">
      <c r="B221" s="528"/>
      <c r="C221" s="419"/>
      <c r="D221" s="420"/>
      <c r="E221" s="421"/>
      <c r="F221" s="92"/>
      <c r="G221" s="342"/>
      <c r="H221" s="346"/>
      <c r="I221" s="347"/>
      <c r="J221" s="347"/>
      <c r="K221" s="348"/>
      <c r="L221" s="403"/>
      <c r="M221" s="404"/>
      <c r="N221" s="404"/>
      <c r="O221" s="405"/>
      <c r="P221" s="546" t="s">
        <v>15</v>
      </c>
      <c r="Q221" s="547"/>
      <c r="R221" s="548"/>
      <c r="S221" s="261" t="str">
        <f>IF(S220="","",VLOOKUP(S220,'シフト記号表（勤務時間帯）'!$C$6:$K$35,9,FALSE))</f>
        <v/>
      </c>
      <c r="T221" s="262" t="str">
        <f>IF(T220="","",VLOOKUP(T220,'シフト記号表（勤務時間帯）'!$C$6:$K$35,9,FALSE))</f>
        <v/>
      </c>
      <c r="U221" s="262" t="str">
        <f>IF(U220="","",VLOOKUP(U220,'シフト記号表（勤務時間帯）'!$C$6:$K$35,9,FALSE))</f>
        <v/>
      </c>
      <c r="V221" s="262" t="str">
        <f>IF(V220="","",VLOOKUP(V220,'シフト記号表（勤務時間帯）'!$C$6:$K$35,9,FALSE))</f>
        <v/>
      </c>
      <c r="W221" s="262" t="str">
        <f>IF(W220="","",VLOOKUP(W220,'シフト記号表（勤務時間帯）'!$C$6:$K$35,9,FALSE))</f>
        <v/>
      </c>
      <c r="X221" s="262" t="str">
        <f>IF(X220="","",VLOOKUP(X220,'シフト記号表（勤務時間帯）'!$C$6:$K$35,9,FALSE))</f>
        <v/>
      </c>
      <c r="Y221" s="263" t="str">
        <f>IF(Y220="","",VLOOKUP(Y220,'シフト記号表（勤務時間帯）'!$C$6:$K$35,9,FALSE))</f>
        <v/>
      </c>
      <c r="Z221" s="261" t="str">
        <f>IF(Z220="","",VLOOKUP(Z220,'シフト記号表（勤務時間帯）'!$C$6:$K$35,9,FALSE))</f>
        <v/>
      </c>
      <c r="AA221" s="262" t="str">
        <f>IF(AA220="","",VLOOKUP(AA220,'シフト記号表（勤務時間帯）'!$C$6:$K$35,9,FALSE))</f>
        <v/>
      </c>
      <c r="AB221" s="262" t="str">
        <f>IF(AB220="","",VLOOKUP(AB220,'シフト記号表（勤務時間帯）'!$C$6:$K$35,9,FALSE))</f>
        <v/>
      </c>
      <c r="AC221" s="262" t="str">
        <f>IF(AC220="","",VLOOKUP(AC220,'シフト記号表（勤務時間帯）'!$C$6:$K$35,9,FALSE))</f>
        <v/>
      </c>
      <c r="AD221" s="262" t="str">
        <f>IF(AD220="","",VLOOKUP(AD220,'シフト記号表（勤務時間帯）'!$C$6:$K$35,9,FALSE))</f>
        <v/>
      </c>
      <c r="AE221" s="262" t="str">
        <f>IF(AE220="","",VLOOKUP(AE220,'シフト記号表（勤務時間帯）'!$C$6:$K$35,9,FALSE))</f>
        <v/>
      </c>
      <c r="AF221" s="263" t="str">
        <f>IF(AF220="","",VLOOKUP(AF220,'シフト記号表（勤務時間帯）'!$C$6:$K$35,9,FALSE))</f>
        <v/>
      </c>
      <c r="AG221" s="261" t="str">
        <f>IF(AG220="","",VLOOKUP(AG220,'シフト記号表（勤務時間帯）'!$C$6:$K$35,9,FALSE))</f>
        <v/>
      </c>
      <c r="AH221" s="262" t="str">
        <f>IF(AH220="","",VLOOKUP(AH220,'シフト記号表（勤務時間帯）'!$C$6:$K$35,9,FALSE))</f>
        <v/>
      </c>
      <c r="AI221" s="262" t="str">
        <f>IF(AI220="","",VLOOKUP(AI220,'シフト記号表（勤務時間帯）'!$C$6:$K$35,9,FALSE))</f>
        <v/>
      </c>
      <c r="AJ221" s="262" t="str">
        <f>IF(AJ220="","",VLOOKUP(AJ220,'シフト記号表（勤務時間帯）'!$C$6:$K$35,9,FALSE))</f>
        <v/>
      </c>
      <c r="AK221" s="262" t="str">
        <f>IF(AK220="","",VLOOKUP(AK220,'シフト記号表（勤務時間帯）'!$C$6:$K$35,9,FALSE))</f>
        <v/>
      </c>
      <c r="AL221" s="262" t="str">
        <f>IF(AL220="","",VLOOKUP(AL220,'シフト記号表（勤務時間帯）'!$C$6:$K$35,9,FALSE))</f>
        <v/>
      </c>
      <c r="AM221" s="263" t="str">
        <f>IF(AM220="","",VLOOKUP(AM220,'シフト記号表（勤務時間帯）'!$C$6:$K$35,9,FALSE))</f>
        <v/>
      </c>
      <c r="AN221" s="261" t="str">
        <f>IF(AN220="","",VLOOKUP(AN220,'シフト記号表（勤務時間帯）'!$C$6:$K$35,9,FALSE))</f>
        <v/>
      </c>
      <c r="AO221" s="262" t="str">
        <f>IF(AO220="","",VLOOKUP(AO220,'シフト記号表（勤務時間帯）'!$C$6:$K$35,9,FALSE))</f>
        <v/>
      </c>
      <c r="AP221" s="262" t="str">
        <f>IF(AP220="","",VLOOKUP(AP220,'シフト記号表（勤務時間帯）'!$C$6:$K$35,9,FALSE))</f>
        <v/>
      </c>
      <c r="AQ221" s="262" t="str">
        <f>IF(AQ220="","",VLOOKUP(AQ220,'シフト記号表（勤務時間帯）'!$C$6:$K$35,9,FALSE))</f>
        <v/>
      </c>
      <c r="AR221" s="262" t="str">
        <f>IF(AR220="","",VLOOKUP(AR220,'シフト記号表（勤務時間帯）'!$C$6:$K$35,9,FALSE))</f>
        <v/>
      </c>
      <c r="AS221" s="262" t="str">
        <f>IF(AS220="","",VLOOKUP(AS220,'シフト記号表（勤務時間帯）'!$C$6:$K$35,9,FALSE))</f>
        <v/>
      </c>
      <c r="AT221" s="263" t="str">
        <f>IF(AT220="","",VLOOKUP(AT220,'シフト記号表（勤務時間帯）'!$C$6:$K$35,9,FALSE))</f>
        <v/>
      </c>
      <c r="AU221" s="261" t="str">
        <f>IF(AU220="","",VLOOKUP(AU220,'シフト記号表（勤務時間帯）'!$C$6:$K$35,9,FALSE))</f>
        <v/>
      </c>
      <c r="AV221" s="262" t="str">
        <f>IF(AV220="","",VLOOKUP(AV220,'シフト記号表（勤務時間帯）'!$C$6:$K$35,9,FALSE))</f>
        <v/>
      </c>
      <c r="AW221" s="262" t="str">
        <f>IF(AW220="","",VLOOKUP(AW220,'シフト記号表（勤務時間帯）'!$C$6:$K$35,9,FALSE))</f>
        <v/>
      </c>
      <c r="AX221" s="549">
        <f>IF($BB$3="４週",SUM(S221:AT221),IF($BB$3="暦月",SUM(S221:AW221),""))</f>
        <v>0</v>
      </c>
      <c r="AY221" s="550"/>
      <c r="AZ221" s="551">
        <f>IF($BB$3="４週",AX221/4,IF($BB$3="暦月",'地密通所（100名）'!AX221/('地密通所（100名）'!$BB$8/7),""))</f>
        <v>0</v>
      </c>
      <c r="BA221" s="552"/>
      <c r="BB221" s="469"/>
      <c r="BC221" s="404"/>
      <c r="BD221" s="404"/>
      <c r="BE221" s="404"/>
      <c r="BF221" s="405"/>
    </row>
    <row r="222" spans="2:58" ht="20.25" customHeight="1" x14ac:dyDescent="0.4">
      <c r="B222" s="528"/>
      <c r="C222" s="422"/>
      <c r="D222" s="423"/>
      <c r="E222" s="424"/>
      <c r="F222" s="121">
        <f>C220</f>
        <v>0</v>
      </c>
      <c r="G222" s="446"/>
      <c r="H222" s="346"/>
      <c r="I222" s="347"/>
      <c r="J222" s="347"/>
      <c r="K222" s="348"/>
      <c r="L222" s="451"/>
      <c r="M222" s="452"/>
      <c r="N222" s="452"/>
      <c r="O222" s="453"/>
      <c r="P222" s="553" t="s">
        <v>50</v>
      </c>
      <c r="Q222" s="554"/>
      <c r="R222" s="555"/>
      <c r="S222" s="264" t="str">
        <f>IF(S220="","",VLOOKUP(S220,'シフト記号表（勤務時間帯）'!$C$6:$U$35,19,FALSE))</f>
        <v/>
      </c>
      <c r="T222" s="265" t="str">
        <f>IF(T220="","",VLOOKUP(T220,'シフト記号表（勤務時間帯）'!$C$6:$U$35,19,FALSE))</f>
        <v/>
      </c>
      <c r="U222" s="265" t="str">
        <f>IF(U220="","",VLOOKUP(U220,'シフト記号表（勤務時間帯）'!$C$6:$U$35,19,FALSE))</f>
        <v/>
      </c>
      <c r="V222" s="265" t="str">
        <f>IF(V220="","",VLOOKUP(V220,'シフト記号表（勤務時間帯）'!$C$6:$U$35,19,FALSE))</f>
        <v/>
      </c>
      <c r="W222" s="265" t="str">
        <f>IF(W220="","",VLOOKUP(W220,'シフト記号表（勤務時間帯）'!$C$6:$U$35,19,FALSE))</f>
        <v/>
      </c>
      <c r="X222" s="265" t="str">
        <f>IF(X220="","",VLOOKUP(X220,'シフト記号表（勤務時間帯）'!$C$6:$U$35,19,FALSE))</f>
        <v/>
      </c>
      <c r="Y222" s="266" t="str">
        <f>IF(Y220="","",VLOOKUP(Y220,'シフト記号表（勤務時間帯）'!$C$6:$U$35,19,FALSE))</f>
        <v/>
      </c>
      <c r="Z222" s="264" t="str">
        <f>IF(Z220="","",VLOOKUP(Z220,'シフト記号表（勤務時間帯）'!$C$6:$U$35,19,FALSE))</f>
        <v/>
      </c>
      <c r="AA222" s="265" t="str">
        <f>IF(AA220="","",VLOOKUP(AA220,'シフト記号表（勤務時間帯）'!$C$6:$U$35,19,FALSE))</f>
        <v/>
      </c>
      <c r="AB222" s="265" t="str">
        <f>IF(AB220="","",VLOOKUP(AB220,'シフト記号表（勤務時間帯）'!$C$6:$U$35,19,FALSE))</f>
        <v/>
      </c>
      <c r="AC222" s="265" t="str">
        <f>IF(AC220="","",VLOOKUP(AC220,'シフト記号表（勤務時間帯）'!$C$6:$U$35,19,FALSE))</f>
        <v/>
      </c>
      <c r="AD222" s="265" t="str">
        <f>IF(AD220="","",VLOOKUP(AD220,'シフト記号表（勤務時間帯）'!$C$6:$U$35,19,FALSE))</f>
        <v/>
      </c>
      <c r="AE222" s="265" t="str">
        <f>IF(AE220="","",VLOOKUP(AE220,'シフト記号表（勤務時間帯）'!$C$6:$U$35,19,FALSE))</f>
        <v/>
      </c>
      <c r="AF222" s="266" t="str">
        <f>IF(AF220="","",VLOOKUP(AF220,'シフト記号表（勤務時間帯）'!$C$6:$U$35,19,FALSE))</f>
        <v/>
      </c>
      <c r="AG222" s="264" t="str">
        <f>IF(AG220="","",VLOOKUP(AG220,'シフト記号表（勤務時間帯）'!$C$6:$U$35,19,FALSE))</f>
        <v/>
      </c>
      <c r="AH222" s="265" t="str">
        <f>IF(AH220="","",VLOOKUP(AH220,'シフト記号表（勤務時間帯）'!$C$6:$U$35,19,FALSE))</f>
        <v/>
      </c>
      <c r="AI222" s="265" t="str">
        <f>IF(AI220="","",VLOOKUP(AI220,'シフト記号表（勤務時間帯）'!$C$6:$U$35,19,FALSE))</f>
        <v/>
      </c>
      <c r="AJ222" s="265" t="str">
        <f>IF(AJ220="","",VLOOKUP(AJ220,'シフト記号表（勤務時間帯）'!$C$6:$U$35,19,FALSE))</f>
        <v/>
      </c>
      <c r="AK222" s="265" t="str">
        <f>IF(AK220="","",VLOOKUP(AK220,'シフト記号表（勤務時間帯）'!$C$6:$U$35,19,FALSE))</f>
        <v/>
      </c>
      <c r="AL222" s="265" t="str">
        <f>IF(AL220="","",VLOOKUP(AL220,'シフト記号表（勤務時間帯）'!$C$6:$U$35,19,FALSE))</f>
        <v/>
      </c>
      <c r="AM222" s="266" t="str">
        <f>IF(AM220="","",VLOOKUP(AM220,'シフト記号表（勤務時間帯）'!$C$6:$U$35,19,FALSE))</f>
        <v/>
      </c>
      <c r="AN222" s="264" t="str">
        <f>IF(AN220="","",VLOOKUP(AN220,'シフト記号表（勤務時間帯）'!$C$6:$U$35,19,FALSE))</f>
        <v/>
      </c>
      <c r="AO222" s="265" t="str">
        <f>IF(AO220="","",VLOOKUP(AO220,'シフト記号表（勤務時間帯）'!$C$6:$U$35,19,FALSE))</f>
        <v/>
      </c>
      <c r="AP222" s="265" t="str">
        <f>IF(AP220="","",VLOOKUP(AP220,'シフト記号表（勤務時間帯）'!$C$6:$U$35,19,FALSE))</f>
        <v/>
      </c>
      <c r="AQ222" s="265" t="str">
        <f>IF(AQ220="","",VLOOKUP(AQ220,'シフト記号表（勤務時間帯）'!$C$6:$U$35,19,FALSE))</f>
        <v/>
      </c>
      <c r="AR222" s="265" t="str">
        <f>IF(AR220="","",VLOOKUP(AR220,'シフト記号表（勤務時間帯）'!$C$6:$U$35,19,FALSE))</f>
        <v/>
      </c>
      <c r="AS222" s="265" t="str">
        <f>IF(AS220="","",VLOOKUP(AS220,'シフト記号表（勤務時間帯）'!$C$6:$U$35,19,FALSE))</f>
        <v/>
      </c>
      <c r="AT222" s="266" t="str">
        <f>IF(AT220="","",VLOOKUP(AT220,'シフト記号表（勤務時間帯）'!$C$6:$U$35,19,FALSE))</f>
        <v/>
      </c>
      <c r="AU222" s="264" t="str">
        <f>IF(AU220="","",VLOOKUP(AU220,'シフト記号表（勤務時間帯）'!$C$6:$U$35,19,FALSE))</f>
        <v/>
      </c>
      <c r="AV222" s="265" t="str">
        <f>IF(AV220="","",VLOOKUP(AV220,'シフト記号表（勤務時間帯）'!$C$6:$U$35,19,FALSE))</f>
        <v/>
      </c>
      <c r="AW222" s="265" t="str">
        <f>IF(AW220="","",VLOOKUP(AW220,'シフト記号表（勤務時間帯）'!$C$6:$U$35,19,FALSE))</f>
        <v/>
      </c>
      <c r="AX222" s="530">
        <f>IF($BB$3="４週",SUM(S222:AT222),IF($BB$3="暦月",SUM(S222:AW222),""))</f>
        <v>0</v>
      </c>
      <c r="AY222" s="531"/>
      <c r="AZ222" s="542">
        <f>IF($BB$3="４週",AX222/4,IF($BB$3="暦月",'地密通所（100名）'!AX222/('地密通所（100名）'!$BB$8/7),""))</f>
        <v>0</v>
      </c>
      <c r="BA222" s="543"/>
      <c r="BB222" s="470"/>
      <c r="BC222" s="452"/>
      <c r="BD222" s="452"/>
      <c r="BE222" s="452"/>
      <c r="BF222" s="453"/>
    </row>
    <row r="223" spans="2:58" ht="20.25" customHeight="1" x14ac:dyDescent="0.4">
      <c r="B223" s="528">
        <f>B220+1</f>
        <v>68</v>
      </c>
      <c r="C223" s="416"/>
      <c r="D223" s="417"/>
      <c r="E223" s="418"/>
      <c r="F223" s="118"/>
      <c r="G223" s="445"/>
      <c r="H223" s="447"/>
      <c r="I223" s="347"/>
      <c r="J223" s="347"/>
      <c r="K223" s="348"/>
      <c r="L223" s="448"/>
      <c r="M223" s="449"/>
      <c r="N223" s="449"/>
      <c r="O223" s="450"/>
      <c r="P223" s="536" t="s">
        <v>49</v>
      </c>
      <c r="Q223" s="537"/>
      <c r="R223" s="538"/>
      <c r="S223" s="274"/>
      <c r="T223" s="273"/>
      <c r="U223" s="273"/>
      <c r="V223" s="273"/>
      <c r="W223" s="273"/>
      <c r="X223" s="273"/>
      <c r="Y223" s="275"/>
      <c r="Z223" s="274"/>
      <c r="AA223" s="273"/>
      <c r="AB223" s="273"/>
      <c r="AC223" s="273"/>
      <c r="AD223" s="273"/>
      <c r="AE223" s="273"/>
      <c r="AF223" s="275"/>
      <c r="AG223" s="274"/>
      <c r="AH223" s="273"/>
      <c r="AI223" s="273"/>
      <c r="AJ223" s="273"/>
      <c r="AK223" s="273"/>
      <c r="AL223" s="273"/>
      <c r="AM223" s="275"/>
      <c r="AN223" s="274"/>
      <c r="AO223" s="273"/>
      <c r="AP223" s="273"/>
      <c r="AQ223" s="273"/>
      <c r="AR223" s="273"/>
      <c r="AS223" s="273"/>
      <c r="AT223" s="275"/>
      <c r="AU223" s="274"/>
      <c r="AV223" s="273"/>
      <c r="AW223" s="273"/>
      <c r="AX223" s="638"/>
      <c r="AY223" s="639"/>
      <c r="AZ223" s="640"/>
      <c r="BA223" s="641"/>
      <c r="BB223" s="468"/>
      <c r="BC223" s="449"/>
      <c r="BD223" s="449"/>
      <c r="BE223" s="449"/>
      <c r="BF223" s="450"/>
    </row>
    <row r="224" spans="2:58" ht="20.25" customHeight="1" x14ac:dyDescent="0.4">
      <c r="B224" s="528"/>
      <c r="C224" s="419"/>
      <c r="D224" s="420"/>
      <c r="E224" s="421"/>
      <c r="F224" s="92"/>
      <c r="G224" s="342"/>
      <c r="H224" s="346"/>
      <c r="I224" s="347"/>
      <c r="J224" s="347"/>
      <c r="K224" s="348"/>
      <c r="L224" s="403"/>
      <c r="M224" s="404"/>
      <c r="N224" s="404"/>
      <c r="O224" s="405"/>
      <c r="P224" s="546" t="s">
        <v>15</v>
      </c>
      <c r="Q224" s="547"/>
      <c r="R224" s="548"/>
      <c r="S224" s="261" t="str">
        <f>IF(S223="","",VLOOKUP(S223,'シフト記号表（勤務時間帯）'!$C$6:$K$35,9,FALSE))</f>
        <v/>
      </c>
      <c r="T224" s="262" t="str">
        <f>IF(T223="","",VLOOKUP(T223,'シフト記号表（勤務時間帯）'!$C$6:$K$35,9,FALSE))</f>
        <v/>
      </c>
      <c r="U224" s="262" t="str">
        <f>IF(U223="","",VLOOKUP(U223,'シフト記号表（勤務時間帯）'!$C$6:$K$35,9,FALSE))</f>
        <v/>
      </c>
      <c r="V224" s="262" t="str">
        <f>IF(V223="","",VLOOKUP(V223,'シフト記号表（勤務時間帯）'!$C$6:$K$35,9,FALSE))</f>
        <v/>
      </c>
      <c r="W224" s="262" t="str">
        <f>IF(W223="","",VLOOKUP(W223,'シフト記号表（勤務時間帯）'!$C$6:$K$35,9,FALSE))</f>
        <v/>
      </c>
      <c r="X224" s="262" t="str">
        <f>IF(X223="","",VLOOKUP(X223,'シフト記号表（勤務時間帯）'!$C$6:$K$35,9,FALSE))</f>
        <v/>
      </c>
      <c r="Y224" s="263" t="str">
        <f>IF(Y223="","",VLOOKUP(Y223,'シフト記号表（勤務時間帯）'!$C$6:$K$35,9,FALSE))</f>
        <v/>
      </c>
      <c r="Z224" s="261" t="str">
        <f>IF(Z223="","",VLOOKUP(Z223,'シフト記号表（勤務時間帯）'!$C$6:$K$35,9,FALSE))</f>
        <v/>
      </c>
      <c r="AA224" s="262" t="str">
        <f>IF(AA223="","",VLOOKUP(AA223,'シフト記号表（勤務時間帯）'!$C$6:$K$35,9,FALSE))</f>
        <v/>
      </c>
      <c r="AB224" s="262" t="str">
        <f>IF(AB223="","",VLOOKUP(AB223,'シフト記号表（勤務時間帯）'!$C$6:$K$35,9,FALSE))</f>
        <v/>
      </c>
      <c r="AC224" s="262" t="str">
        <f>IF(AC223="","",VLOOKUP(AC223,'シフト記号表（勤務時間帯）'!$C$6:$K$35,9,FALSE))</f>
        <v/>
      </c>
      <c r="AD224" s="262" t="str">
        <f>IF(AD223="","",VLOOKUP(AD223,'シフト記号表（勤務時間帯）'!$C$6:$K$35,9,FALSE))</f>
        <v/>
      </c>
      <c r="AE224" s="262" t="str">
        <f>IF(AE223="","",VLOOKUP(AE223,'シフト記号表（勤務時間帯）'!$C$6:$K$35,9,FALSE))</f>
        <v/>
      </c>
      <c r="AF224" s="263" t="str">
        <f>IF(AF223="","",VLOOKUP(AF223,'シフト記号表（勤務時間帯）'!$C$6:$K$35,9,FALSE))</f>
        <v/>
      </c>
      <c r="AG224" s="261" t="str">
        <f>IF(AG223="","",VLOOKUP(AG223,'シフト記号表（勤務時間帯）'!$C$6:$K$35,9,FALSE))</f>
        <v/>
      </c>
      <c r="AH224" s="262" t="str">
        <f>IF(AH223="","",VLOOKUP(AH223,'シフト記号表（勤務時間帯）'!$C$6:$K$35,9,FALSE))</f>
        <v/>
      </c>
      <c r="AI224" s="262" t="str">
        <f>IF(AI223="","",VLOOKUP(AI223,'シフト記号表（勤務時間帯）'!$C$6:$K$35,9,FALSE))</f>
        <v/>
      </c>
      <c r="AJ224" s="262" t="str">
        <f>IF(AJ223="","",VLOOKUP(AJ223,'シフト記号表（勤務時間帯）'!$C$6:$K$35,9,FALSE))</f>
        <v/>
      </c>
      <c r="AK224" s="262" t="str">
        <f>IF(AK223="","",VLOOKUP(AK223,'シフト記号表（勤務時間帯）'!$C$6:$K$35,9,FALSE))</f>
        <v/>
      </c>
      <c r="AL224" s="262" t="str">
        <f>IF(AL223="","",VLOOKUP(AL223,'シフト記号表（勤務時間帯）'!$C$6:$K$35,9,FALSE))</f>
        <v/>
      </c>
      <c r="AM224" s="263" t="str">
        <f>IF(AM223="","",VLOOKUP(AM223,'シフト記号表（勤務時間帯）'!$C$6:$K$35,9,FALSE))</f>
        <v/>
      </c>
      <c r="AN224" s="261" t="str">
        <f>IF(AN223="","",VLOOKUP(AN223,'シフト記号表（勤務時間帯）'!$C$6:$K$35,9,FALSE))</f>
        <v/>
      </c>
      <c r="AO224" s="262" t="str">
        <f>IF(AO223="","",VLOOKUP(AO223,'シフト記号表（勤務時間帯）'!$C$6:$K$35,9,FALSE))</f>
        <v/>
      </c>
      <c r="AP224" s="262" t="str">
        <f>IF(AP223="","",VLOOKUP(AP223,'シフト記号表（勤務時間帯）'!$C$6:$K$35,9,FALSE))</f>
        <v/>
      </c>
      <c r="AQ224" s="262" t="str">
        <f>IF(AQ223="","",VLOOKUP(AQ223,'シフト記号表（勤務時間帯）'!$C$6:$K$35,9,FALSE))</f>
        <v/>
      </c>
      <c r="AR224" s="262" t="str">
        <f>IF(AR223="","",VLOOKUP(AR223,'シフト記号表（勤務時間帯）'!$C$6:$K$35,9,FALSE))</f>
        <v/>
      </c>
      <c r="AS224" s="262" t="str">
        <f>IF(AS223="","",VLOOKUP(AS223,'シフト記号表（勤務時間帯）'!$C$6:$K$35,9,FALSE))</f>
        <v/>
      </c>
      <c r="AT224" s="263" t="str">
        <f>IF(AT223="","",VLOOKUP(AT223,'シフト記号表（勤務時間帯）'!$C$6:$K$35,9,FALSE))</f>
        <v/>
      </c>
      <c r="AU224" s="261" t="str">
        <f>IF(AU223="","",VLOOKUP(AU223,'シフト記号表（勤務時間帯）'!$C$6:$K$35,9,FALSE))</f>
        <v/>
      </c>
      <c r="AV224" s="262" t="str">
        <f>IF(AV223="","",VLOOKUP(AV223,'シフト記号表（勤務時間帯）'!$C$6:$K$35,9,FALSE))</f>
        <v/>
      </c>
      <c r="AW224" s="262" t="str">
        <f>IF(AW223="","",VLOOKUP(AW223,'シフト記号表（勤務時間帯）'!$C$6:$K$35,9,FALSE))</f>
        <v/>
      </c>
      <c r="AX224" s="549">
        <f>IF($BB$3="４週",SUM(S224:AT224),IF($BB$3="暦月",SUM(S224:AW224),""))</f>
        <v>0</v>
      </c>
      <c r="AY224" s="550"/>
      <c r="AZ224" s="551">
        <f>IF($BB$3="４週",AX224/4,IF($BB$3="暦月",'地密通所（100名）'!AX224/('地密通所（100名）'!$BB$8/7),""))</f>
        <v>0</v>
      </c>
      <c r="BA224" s="552"/>
      <c r="BB224" s="469"/>
      <c r="BC224" s="404"/>
      <c r="BD224" s="404"/>
      <c r="BE224" s="404"/>
      <c r="BF224" s="405"/>
    </row>
    <row r="225" spans="2:58" ht="20.25" customHeight="1" x14ac:dyDescent="0.4">
      <c r="B225" s="528"/>
      <c r="C225" s="422"/>
      <c r="D225" s="423"/>
      <c r="E225" s="424"/>
      <c r="F225" s="121">
        <f>C223</f>
        <v>0</v>
      </c>
      <c r="G225" s="446"/>
      <c r="H225" s="346"/>
      <c r="I225" s="347"/>
      <c r="J225" s="347"/>
      <c r="K225" s="348"/>
      <c r="L225" s="451"/>
      <c r="M225" s="452"/>
      <c r="N225" s="452"/>
      <c r="O225" s="453"/>
      <c r="P225" s="553" t="s">
        <v>50</v>
      </c>
      <c r="Q225" s="554"/>
      <c r="R225" s="555"/>
      <c r="S225" s="264" t="str">
        <f>IF(S223="","",VLOOKUP(S223,'シフト記号表（勤務時間帯）'!$C$6:$U$35,19,FALSE))</f>
        <v/>
      </c>
      <c r="T225" s="265" t="str">
        <f>IF(T223="","",VLOOKUP(T223,'シフト記号表（勤務時間帯）'!$C$6:$U$35,19,FALSE))</f>
        <v/>
      </c>
      <c r="U225" s="265" t="str">
        <f>IF(U223="","",VLOOKUP(U223,'シフト記号表（勤務時間帯）'!$C$6:$U$35,19,FALSE))</f>
        <v/>
      </c>
      <c r="V225" s="265" t="str">
        <f>IF(V223="","",VLOOKUP(V223,'シフト記号表（勤務時間帯）'!$C$6:$U$35,19,FALSE))</f>
        <v/>
      </c>
      <c r="W225" s="265" t="str">
        <f>IF(W223="","",VLOOKUP(W223,'シフト記号表（勤務時間帯）'!$C$6:$U$35,19,FALSE))</f>
        <v/>
      </c>
      <c r="X225" s="265" t="str">
        <f>IF(X223="","",VLOOKUP(X223,'シフト記号表（勤務時間帯）'!$C$6:$U$35,19,FALSE))</f>
        <v/>
      </c>
      <c r="Y225" s="266" t="str">
        <f>IF(Y223="","",VLOOKUP(Y223,'シフト記号表（勤務時間帯）'!$C$6:$U$35,19,FALSE))</f>
        <v/>
      </c>
      <c r="Z225" s="264" t="str">
        <f>IF(Z223="","",VLOOKUP(Z223,'シフト記号表（勤務時間帯）'!$C$6:$U$35,19,FALSE))</f>
        <v/>
      </c>
      <c r="AA225" s="265" t="str">
        <f>IF(AA223="","",VLOOKUP(AA223,'シフト記号表（勤務時間帯）'!$C$6:$U$35,19,FALSE))</f>
        <v/>
      </c>
      <c r="AB225" s="265" t="str">
        <f>IF(AB223="","",VLOOKUP(AB223,'シフト記号表（勤務時間帯）'!$C$6:$U$35,19,FALSE))</f>
        <v/>
      </c>
      <c r="AC225" s="265" t="str">
        <f>IF(AC223="","",VLOOKUP(AC223,'シフト記号表（勤務時間帯）'!$C$6:$U$35,19,FALSE))</f>
        <v/>
      </c>
      <c r="AD225" s="265" t="str">
        <f>IF(AD223="","",VLOOKUP(AD223,'シフト記号表（勤務時間帯）'!$C$6:$U$35,19,FALSE))</f>
        <v/>
      </c>
      <c r="AE225" s="265" t="str">
        <f>IF(AE223="","",VLOOKUP(AE223,'シフト記号表（勤務時間帯）'!$C$6:$U$35,19,FALSE))</f>
        <v/>
      </c>
      <c r="AF225" s="266" t="str">
        <f>IF(AF223="","",VLOOKUP(AF223,'シフト記号表（勤務時間帯）'!$C$6:$U$35,19,FALSE))</f>
        <v/>
      </c>
      <c r="AG225" s="264" t="str">
        <f>IF(AG223="","",VLOOKUP(AG223,'シフト記号表（勤務時間帯）'!$C$6:$U$35,19,FALSE))</f>
        <v/>
      </c>
      <c r="AH225" s="265" t="str">
        <f>IF(AH223="","",VLOOKUP(AH223,'シフト記号表（勤務時間帯）'!$C$6:$U$35,19,FALSE))</f>
        <v/>
      </c>
      <c r="AI225" s="265" t="str">
        <f>IF(AI223="","",VLOOKUP(AI223,'シフト記号表（勤務時間帯）'!$C$6:$U$35,19,FALSE))</f>
        <v/>
      </c>
      <c r="AJ225" s="265" t="str">
        <f>IF(AJ223="","",VLOOKUP(AJ223,'シフト記号表（勤務時間帯）'!$C$6:$U$35,19,FALSE))</f>
        <v/>
      </c>
      <c r="AK225" s="265" t="str">
        <f>IF(AK223="","",VLOOKUP(AK223,'シフト記号表（勤務時間帯）'!$C$6:$U$35,19,FALSE))</f>
        <v/>
      </c>
      <c r="AL225" s="265" t="str">
        <f>IF(AL223="","",VLOOKUP(AL223,'シフト記号表（勤務時間帯）'!$C$6:$U$35,19,FALSE))</f>
        <v/>
      </c>
      <c r="AM225" s="266" t="str">
        <f>IF(AM223="","",VLOOKUP(AM223,'シフト記号表（勤務時間帯）'!$C$6:$U$35,19,FALSE))</f>
        <v/>
      </c>
      <c r="AN225" s="264" t="str">
        <f>IF(AN223="","",VLOOKUP(AN223,'シフト記号表（勤務時間帯）'!$C$6:$U$35,19,FALSE))</f>
        <v/>
      </c>
      <c r="AO225" s="265" t="str">
        <f>IF(AO223="","",VLOOKUP(AO223,'シフト記号表（勤務時間帯）'!$C$6:$U$35,19,FALSE))</f>
        <v/>
      </c>
      <c r="AP225" s="265" t="str">
        <f>IF(AP223="","",VLOOKUP(AP223,'シフト記号表（勤務時間帯）'!$C$6:$U$35,19,FALSE))</f>
        <v/>
      </c>
      <c r="AQ225" s="265" t="str">
        <f>IF(AQ223="","",VLOOKUP(AQ223,'シフト記号表（勤務時間帯）'!$C$6:$U$35,19,FALSE))</f>
        <v/>
      </c>
      <c r="AR225" s="265" t="str">
        <f>IF(AR223="","",VLOOKUP(AR223,'シフト記号表（勤務時間帯）'!$C$6:$U$35,19,FALSE))</f>
        <v/>
      </c>
      <c r="AS225" s="265" t="str">
        <f>IF(AS223="","",VLOOKUP(AS223,'シフト記号表（勤務時間帯）'!$C$6:$U$35,19,FALSE))</f>
        <v/>
      </c>
      <c r="AT225" s="266" t="str">
        <f>IF(AT223="","",VLOOKUP(AT223,'シフト記号表（勤務時間帯）'!$C$6:$U$35,19,FALSE))</f>
        <v/>
      </c>
      <c r="AU225" s="264" t="str">
        <f>IF(AU223="","",VLOOKUP(AU223,'シフト記号表（勤務時間帯）'!$C$6:$U$35,19,FALSE))</f>
        <v/>
      </c>
      <c r="AV225" s="265" t="str">
        <f>IF(AV223="","",VLOOKUP(AV223,'シフト記号表（勤務時間帯）'!$C$6:$U$35,19,FALSE))</f>
        <v/>
      </c>
      <c r="AW225" s="265" t="str">
        <f>IF(AW223="","",VLOOKUP(AW223,'シフト記号表（勤務時間帯）'!$C$6:$U$35,19,FALSE))</f>
        <v/>
      </c>
      <c r="AX225" s="530">
        <f>IF($BB$3="４週",SUM(S225:AT225),IF($BB$3="暦月",SUM(S225:AW225),""))</f>
        <v>0</v>
      </c>
      <c r="AY225" s="531"/>
      <c r="AZ225" s="542">
        <f>IF($BB$3="４週",AX225/4,IF($BB$3="暦月",'地密通所（100名）'!AX225/('地密通所（100名）'!$BB$8/7),""))</f>
        <v>0</v>
      </c>
      <c r="BA225" s="543"/>
      <c r="BB225" s="470"/>
      <c r="BC225" s="452"/>
      <c r="BD225" s="452"/>
      <c r="BE225" s="452"/>
      <c r="BF225" s="453"/>
    </row>
    <row r="226" spans="2:58" ht="20.25" customHeight="1" x14ac:dyDescent="0.4">
      <c r="B226" s="528">
        <f>B223+1</f>
        <v>69</v>
      </c>
      <c r="C226" s="416"/>
      <c r="D226" s="417"/>
      <c r="E226" s="418"/>
      <c r="F226" s="118"/>
      <c r="G226" s="445"/>
      <c r="H226" s="447"/>
      <c r="I226" s="347"/>
      <c r="J226" s="347"/>
      <c r="K226" s="348"/>
      <c r="L226" s="448"/>
      <c r="M226" s="449"/>
      <c r="N226" s="449"/>
      <c r="O226" s="450"/>
      <c r="P226" s="536" t="s">
        <v>49</v>
      </c>
      <c r="Q226" s="537"/>
      <c r="R226" s="538"/>
      <c r="S226" s="274"/>
      <c r="T226" s="273"/>
      <c r="U226" s="273"/>
      <c r="V226" s="273"/>
      <c r="W226" s="273"/>
      <c r="X226" s="273"/>
      <c r="Y226" s="275"/>
      <c r="Z226" s="274"/>
      <c r="AA226" s="273"/>
      <c r="AB226" s="273"/>
      <c r="AC226" s="273"/>
      <c r="AD226" s="273"/>
      <c r="AE226" s="273"/>
      <c r="AF226" s="275"/>
      <c r="AG226" s="274"/>
      <c r="AH226" s="273"/>
      <c r="AI226" s="273"/>
      <c r="AJ226" s="273"/>
      <c r="AK226" s="273"/>
      <c r="AL226" s="273"/>
      <c r="AM226" s="275"/>
      <c r="AN226" s="274"/>
      <c r="AO226" s="273"/>
      <c r="AP226" s="273"/>
      <c r="AQ226" s="273"/>
      <c r="AR226" s="273"/>
      <c r="AS226" s="273"/>
      <c r="AT226" s="275"/>
      <c r="AU226" s="274"/>
      <c r="AV226" s="273"/>
      <c r="AW226" s="273"/>
      <c r="AX226" s="638"/>
      <c r="AY226" s="639"/>
      <c r="AZ226" s="640"/>
      <c r="BA226" s="641"/>
      <c r="BB226" s="468"/>
      <c r="BC226" s="449"/>
      <c r="BD226" s="449"/>
      <c r="BE226" s="449"/>
      <c r="BF226" s="450"/>
    </row>
    <row r="227" spans="2:58" ht="20.25" customHeight="1" x14ac:dyDescent="0.4">
      <c r="B227" s="528"/>
      <c r="C227" s="419"/>
      <c r="D227" s="420"/>
      <c r="E227" s="421"/>
      <c r="F227" s="92"/>
      <c r="G227" s="342"/>
      <c r="H227" s="346"/>
      <c r="I227" s="347"/>
      <c r="J227" s="347"/>
      <c r="K227" s="348"/>
      <c r="L227" s="403"/>
      <c r="M227" s="404"/>
      <c r="N227" s="404"/>
      <c r="O227" s="405"/>
      <c r="P227" s="546" t="s">
        <v>15</v>
      </c>
      <c r="Q227" s="547"/>
      <c r="R227" s="548"/>
      <c r="S227" s="261" t="str">
        <f>IF(S226="","",VLOOKUP(S226,'シフト記号表（勤務時間帯）'!$C$6:$K$35,9,FALSE))</f>
        <v/>
      </c>
      <c r="T227" s="262" t="str">
        <f>IF(T226="","",VLOOKUP(T226,'シフト記号表（勤務時間帯）'!$C$6:$K$35,9,FALSE))</f>
        <v/>
      </c>
      <c r="U227" s="262" t="str">
        <f>IF(U226="","",VLOOKUP(U226,'シフト記号表（勤務時間帯）'!$C$6:$K$35,9,FALSE))</f>
        <v/>
      </c>
      <c r="V227" s="262" t="str">
        <f>IF(V226="","",VLOOKUP(V226,'シフト記号表（勤務時間帯）'!$C$6:$K$35,9,FALSE))</f>
        <v/>
      </c>
      <c r="W227" s="262" t="str">
        <f>IF(W226="","",VLOOKUP(W226,'シフト記号表（勤務時間帯）'!$C$6:$K$35,9,FALSE))</f>
        <v/>
      </c>
      <c r="X227" s="262" t="str">
        <f>IF(X226="","",VLOOKUP(X226,'シフト記号表（勤務時間帯）'!$C$6:$K$35,9,FALSE))</f>
        <v/>
      </c>
      <c r="Y227" s="263" t="str">
        <f>IF(Y226="","",VLOOKUP(Y226,'シフト記号表（勤務時間帯）'!$C$6:$K$35,9,FALSE))</f>
        <v/>
      </c>
      <c r="Z227" s="261" t="str">
        <f>IF(Z226="","",VLOOKUP(Z226,'シフト記号表（勤務時間帯）'!$C$6:$K$35,9,FALSE))</f>
        <v/>
      </c>
      <c r="AA227" s="262" t="str">
        <f>IF(AA226="","",VLOOKUP(AA226,'シフト記号表（勤務時間帯）'!$C$6:$K$35,9,FALSE))</f>
        <v/>
      </c>
      <c r="AB227" s="262" t="str">
        <f>IF(AB226="","",VLOOKUP(AB226,'シフト記号表（勤務時間帯）'!$C$6:$K$35,9,FALSE))</f>
        <v/>
      </c>
      <c r="AC227" s="262" t="str">
        <f>IF(AC226="","",VLOOKUP(AC226,'シフト記号表（勤務時間帯）'!$C$6:$K$35,9,FALSE))</f>
        <v/>
      </c>
      <c r="AD227" s="262" t="str">
        <f>IF(AD226="","",VLOOKUP(AD226,'シフト記号表（勤務時間帯）'!$C$6:$K$35,9,FALSE))</f>
        <v/>
      </c>
      <c r="AE227" s="262" t="str">
        <f>IF(AE226="","",VLOOKUP(AE226,'シフト記号表（勤務時間帯）'!$C$6:$K$35,9,FALSE))</f>
        <v/>
      </c>
      <c r="AF227" s="263" t="str">
        <f>IF(AF226="","",VLOOKUP(AF226,'シフト記号表（勤務時間帯）'!$C$6:$K$35,9,FALSE))</f>
        <v/>
      </c>
      <c r="AG227" s="261" t="str">
        <f>IF(AG226="","",VLOOKUP(AG226,'シフト記号表（勤務時間帯）'!$C$6:$K$35,9,FALSE))</f>
        <v/>
      </c>
      <c r="AH227" s="262" t="str">
        <f>IF(AH226="","",VLOOKUP(AH226,'シフト記号表（勤務時間帯）'!$C$6:$K$35,9,FALSE))</f>
        <v/>
      </c>
      <c r="AI227" s="262" t="str">
        <f>IF(AI226="","",VLOOKUP(AI226,'シフト記号表（勤務時間帯）'!$C$6:$K$35,9,FALSE))</f>
        <v/>
      </c>
      <c r="AJ227" s="262" t="str">
        <f>IF(AJ226="","",VLOOKUP(AJ226,'シフト記号表（勤務時間帯）'!$C$6:$K$35,9,FALSE))</f>
        <v/>
      </c>
      <c r="AK227" s="262" t="str">
        <f>IF(AK226="","",VLOOKUP(AK226,'シフト記号表（勤務時間帯）'!$C$6:$K$35,9,FALSE))</f>
        <v/>
      </c>
      <c r="AL227" s="262" t="str">
        <f>IF(AL226="","",VLOOKUP(AL226,'シフト記号表（勤務時間帯）'!$C$6:$K$35,9,FALSE))</f>
        <v/>
      </c>
      <c r="AM227" s="263" t="str">
        <f>IF(AM226="","",VLOOKUP(AM226,'シフト記号表（勤務時間帯）'!$C$6:$K$35,9,FALSE))</f>
        <v/>
      </c>
      <c r="AN227" s="261" t="str">
        <f>IF(AN226="","",VLOOKUP(AN226,'シフト記号表（勤務時間帯）'!$C$6:$K$35,9,FALSE))</f>
        <v/>
      </c>
      <c r="AO227" s="262" t="str">
        <f>IF(AO226="","",VLOOKUP(AO226,'シフト記号表（勤務時間帯）'!$C$6:$K$35,9,FALSE))</f>
        <v/>
      </c>
      <c r="AP227" s="262" t="str">
        <f>IF(AP226="","",VLOOKUP(AP226,'シフト記号表（勤務時間帯）'!$C$6:$K$35,9,FALSE))</f>
        <v/>
      </c>
      <c r="AQ227" s="262" t="str">
        <f>IF(AQ226="","",VLOOKUP(AQ226,'シフト記号表（勤務時間帯）'!$C$6:$K$35,9,FALSE))</f>
        <v/>
      </c>
      <c r="AR227" s="262" t="str">
        <f>IF(AR226="","",VLOOKUP(AR226,'シフト記号表（勤務時間帯）'!$C$6:$K$35,9,FALSE))</f>
        <v/>
      </c>
      <c r="AS227" s="262" t="str">
        <f>IF(AS226="","",VLOOKUP(AS226,'シフト記号表（勤務時間帯）'!$C$6:$K$35,9,FALSE))</f>
        <v/>
      </c>
      <c r="AT227" s="263" t="str">
        <f>IF(AT226="","",VLOOKUP(AT226,'シフト記号表（勤務時間帯）'!$C$6:$K$35,9,FALSE))</f>
        <v/>
      </c>
      <c r="AU227" s="261" t="str">
        <f>IF(AU226="","",VLOOKUP(AU226,'シフト記号表（勤務時間帯）'!$C$6:$K$35,9,FALSE))</f>
        <v/>
      </c>
      <c r="AV227" s="262" t="str">
        <f>IF(AV226="","",VLOOKUP(AV226,'シフト記号表（勤務時間帯）'!$C$6:$K$35,9,FALSE))</f>
        <v/>
      </c>
      <c r="AW227" s="262" t="str">
        <f>IF(AW226="","",VLOOKUP(AW226,'シフト記号表（勤務時間帯）'!$C$6:$K$35,9,FALSE))</f>
        <v/>
      </c>
      <c r="AX227" s="549">
        <f>IF($BB$3="４週",SUM(S227:AT227),IF($BB$3="暦月",SUM(S227:AW227),""))</f>
        <v>0</v>
      </c>
      <c r="AY227" s="550"/>
      <c r="AZ227" s="551">
        <f>IF($BB$3="４週",AX227/4,IF($BB$3="暦月",'地密通所（100名）'!AX227/('地密通所（100名）'!$BB$8/7),""))</f>
        <v>0</v>
      </c>
      <c r="BA227" s="552"/>
      <c r="BB227" s="469"/>
      <c r="BC227" s="404"/>
      <c r="BD227" s="404"/>
      <c r="BE227" s="404"/>
      <c r="BF227" s="405"/>
    </row>
    <row r="228" spans="2:58" ht="20.25" customHeight="1" x14ac:dyDescent="0.4">
      <c r="B228" s="528"/>
      <c r="C228" s="422"/>
      <c r="D228" s="423"/>
      <c r="E228" s="424"/>
      <c r="F228" s="121">
        <f>C226</f>
        <v>0</v>
      </c>
      <c r="G228" s="446"/>
      <c r="H228" s="346"/>
      <c r="I228" s="347"/>
      <c r="J228" s="347"/>
      <c r="K228" s="348"/>
      <c r="L228" s="451"/>
      <c r="M228" s="452"/>
      <c r="N228" s="452"/>
      <c r="O228" s="453"/>
      <c r="P228" s="553" t="s">
        <v>50</v>
      </c>
      <c r="Q228" s="554"/>
      <c r="R228" s="555"/>
      <c r="S228" s="264" t="str">
        <f>IF(S226="","",VLOOKUP(S226,'シフト記号表（勤務時間帯）'!$C$6:$U$35,19,FALSE))</f>
        <v/>
      </c>
      <c r="T228" s="265" t="str">
        <f>IF(T226="","",VLOOKUP(T226,'シフト記号表（勤務時間帯）'!$C$6:$U$35,19,FALSE))</f>
        <v/>
      </c>
      <c r="U228" s="265" t="str">
        <f>IF(U226="","",VLOOKUP(U226,'シフト記号表（勤務時間帯）'!$C$6:$U$35,19,FALSE))</f>
        <v/>
      </c>
      <c r="V228" s="265" t="str">
        <f>IF(V226="","",VLOOKUP(V226,'シフト記号表（勤務時間帯）'!$C$6:$U$35,19,FALSE))</f>
        <v/>
      </c>
      <c r="W228" s="265" t="str">
        <f>IF(W226="","",VLOOKUP(W226,'シフト記号表（勤務時間帯）'!$C$6:$U$35,19,FALSE))</f>
        <v/>
      </c>
      <c r="X228" s="265" t="str">
        <f>IF(X226="","",VLOOKUP(X226,'シフト記号表（勤務時間帯）'!$C$6:$U$35,19,FALSE))</f>
        <v/>
      </c>
      <c r="Y228" s="266" t="str">
        <f>IF(Y226="","",VLOOKUP(Y226,'シフト記号表（勤務時間帯）'!$C$6:$U$35,19,FALSE))</f>
        <v/>
      </c>
      <c r="Z228" s="264" t="str">
        <f>IF(Z226="","",VLOOKUP(Z226,'シフト記号表（勤務時間帯）'!$C$6:$U$35,19,FALSE))</f>
        <v/>
      </c>
      <c r="AA228" s="265" t="str">
        <f>IF(AA226="","",VLOOKUP(AA226,'シフト記号表（勤務時間帯）'!$C$6:$U$35,19,FALSE))</f>
        <v/>
      </c>
      <c r="AB228" s="265" t="str">
        <f>IF(AB226="","",VLOOKUP(AB226,'シフト記号表（勤務時間帯）'!$C$6:$U$35,19,FALSE))</f>
        <v/>
      </c>
      <c r="AC228" s="265" t="str">
        <f>IF(AC226="","",VLOOKUP(AC226,'シフト記号表（勤務時間帯）'!$C$6:$U$35,19,FALSE))</f>
        <v/>
      </c>
      <c r="AD228" s="265" t="str">
        <f>IF(AD226="","",VLOOKUP(AD226,'シフト記号表（勤務時間帯）'!$C$6:$U$35,19,FALSE))</f>
        <v/>
      </c>
      <c r="AE228" s="265" t="str">
        <f>IF(AE226="","",VLOOKUP(AE226,'シフト記号表（勤務時間帯）'!$C$6:$U$35,19,FALSE))</f>
        <v/>
      </c>
      <c r="AF228" s="266" t="str">
        <f>IF(AF226="","",VLOOKUP(AF226,'シフト記号表（勤務時間帯）'!$C$6:$U$35,19,FALSE))</f>
        <v/>
      </c>
      <c r="AG228" s="264" t="str">
        <f>IF(AG226="","",VLOOKUP(AG226,'シフト記号表（勤務時間帯）'!$C$6:$U$35,19,FALSE))</f>
        <v/>
      </c>
      <c r="AH228" s="265" t="str">
        <f>IF(AH226="","",VLOOKUP(AH226,'シフト記号表（勤務時間帯）'!$C$6:$U$35,19,FALSE))</f>
        <v/>
      </c>
      <c r="AI228" s="265" t="str">
        <f>IF(AI226="","",VLOOKUP(AI226,'シフト記号表（勤務時間帯）'!$C$6:$U$35,19,FALSE))</f>
        <v/>
      </c>
      <c r="AJ228" s="265" t="str">
        <f>IF(AJ226="","",VLOOKUP(AJ226,'シフト記号表（勤務時間帯）'!$C$6:$U$35,19,FALSE))</f>
        <v/>
      </c>
      <c r="AK228" s="265" t="str">
        <f>IF(AK226="","",VLOOKUP(AK226,'シフト記号表（勤務時間帯）'!$C$6:$U$35,19,FALSE))</f>
        <v/>
      </c>
      <c r="AL228" s="265" t="str">
        <f>IF(AL226="","",VLOOKUP(AL226,'シフト記号表（勤務時間帯）'!$C$6:$U$35,19,FALSE))</f>
        <v/>
      </c>
      <c r="AM228" s="266" t="str">
        <f>IF(AM226="","",VLOOKUP(AM226,'シフト記号表（勤務時間帯）'!$C$6:$U$35,19,FALSE))</f>
        <v/>
      </c>
      <c r="AN228" s="264" t="str">
        <f>IF(AN226="","",VLOOKUP(AN226,'シフト記号表（勤務時間帯）'!$C$6:$U$35,19,FALSE))</f>
        <v/>
      </c>
      <c r="AO228" s="265" t="str">
        <f>IF(AO226="","",VLOOKUP(AO226,'シフト記号表（勤務時間帯）'!$C$6:$U$35,19,FALSE))</f>
        <v/>
      </c>
      <c r="AP228" s="265" t="str">
        <f>IF(AP226="","",VLOOKUP(AP226,'シフト記号表（勤務時間帯）'!$C$6:$U$35,19,FALSE))</f>
        <v/>
      </c>
      <c r="AQ228" s="265" t="str">
        <f>IF(AQ226="","",VLOOKUP(AQ226,'シフト記号表（勤務時間帯）'!$C$6:$U$35,19,FALSE))</f>
        <v/>
      </c>
      <c r="AR228" s="265" t="str">
        <f>IF(AR226="","",VLOOKUP(AR226,'シフト記号表（勤務時間帯）'!$C$6:$U$35,19,FALSE))</f>
        <v/>
      </c>
      <c r="AS228" s="265" t="str">
        <f>IF(AS226="","",VLOOKUP(AS226,'シフト記号表（勤務時間帯）'!$C$6:$U$35,19,FALSE))</f>
        <v/>
      </c>
      <c r="AT228" s="266" t="str">
        <f>IF(AT226="","",VLOOKUP(AT226,'シフト記号表（勤務時間帯）'!$C$6:$U$35,19,FALSE))</f>
        <v/>
      </c>
      <c r="AU228" s="264" t="str">
        <f>IF(AU226="","",VLOOKUP(AU226,'シフト記号表（勤務時間帯）'!$C$6:$U$35,19,FALSE))</f>
        <v/>
      </c>
      <c r="AV228" s="265" t="str">
        <f>IF(AV226="","",VLOOKUP(AV226,'シフト記号表（勤務時間帯）'!$C$6:$U$35,19,FALSE))</f>
        <v/>
      </c>
      <c r="AW228" s="265" t="str">
        <f>IF(AW226="","",VLOOKUP(AW226,'シフト記号表（勤務時間帯）'!$C$6:$U$35,19,FALSE))</f>
        <v/>
      </c>
      <c r="AX228" s="530">
        <f>IF($BB$3="４週",SUM(S228:AT228),IF($BB$3="暦月",SUM(S228:AW228),""))</f>
        <v>0</v>
      </c>
      <c r="AY228" s="531"/>
      <c r="AZ228" s="542">
        <f>IF($BB$3="４週",AX228/4,IF($BB$3="暦月",'地密通所（100名）'!AX228/('地密通所（100名）'!$BB$8/7),""))</f>
        <v>0</v>
      </c>
      <c r="BA228" s="543"/>
      <c r="BB228" s="470"/>
      <c r="BC228" s="452"/>
      <c r="BD228" s="452"/>
      <c r="BE228" s="452"/>
      <c r="BF228" s="453"/>
    </row>
    <row r="229" spans="2:58" ht="20.25" customHeight="1" x14ac:dyDescent="0.4">
      <c r="B229" s="528">
        <f>B226+1</f>
        <v>70</v>
      </c>
      <c r="C229" s="416"/>
      <c r="D229" s="417"/>
      <c r="E229" s="418"/>
      <c r="F229" s="118"/>
      <c r="G229" s="445"/>
      <c r="H229" s="447"/>
      <c r="I229" s="347"/>
      <c r="J229" s="347"/>
      <c r="K229" s="348"/>
      <c r="L229" s="448"/>
      <c r="M229" s="449"/>
      <c r="N229" s="449"/>
      <c r="O229" s="450"/>
      <c r="P229" s="536" t="s">
        <v>49</v>
      </c>
      <c r="Q229" s="537"/>
      <c r="R229" s="538"/>
      <c r="S229" s="274"/>
      <c r="T229" s="273"/>
      <c r="U229" s="273"/>
      <c r="V229" s="273"/>
      <c r="W229" s="273"/>
      <c r="X229" s="273"/>
      <c r="Y229" s="275"/>
      <c r="Z229" s="274"/>
      <c r="AA229" s="273"/>
      <c r="AB229" s="273"/>
      <c r="AC229" s="273"/>
      <c r="AD229" s="273"/>
      <c r="AE229" s="273"/>
      <c r="AF229" s="275"/>
      <c r="AG229" s="274"/>
      <c r="AH229" s="273"/>
      <c r="AI229" s="273"/>
      <c r="AJ229" s="273"/>
      <c r="AK229" s="273"/>
      <c r="AL229" s="273"/>
      <c r="AM229" s="275"/>
      <c r="AN229" s="274"/>
      <c r="AO229" s="273"/>
      <c r="AP229" s="273"/>
      <c r="AQ229" s="273"/>
      <c r="AR229" s="273"/>
      <c r="AS229" s="273"/>
      <c r="AT229" s="275"/>
      <c r="AU229" s="274"/>
      <c r="AV229" s="273"/>
      <c r="AW229" s="273"/>
      <c r="AX229" s="638"/>
      <c r="AY229" s="639"/>
      <c r="AZ229" s="640"/>
      <c r="BA229" s="641"/>
      <c r="BB229" s="468"/>
      <c r="BC229" s="449"/>
      <c r="BD229" s="449"/>
      <c r="BE229" s="449"/>
      <c r="BF229" s="450"/>
    </row>
    <row r="230" spans="2:58" ht="20.25" customHeight="1" x14ac:dyDescent="0.4">
      <c r="B230" s="528"/>
      <c r="C230" s="419"/>
      <c r="D230" s="420"/>
      <c r="E230" s="421"/>
      <c r="F230" s="92"/>
      <c r="G230" s="342"/>
      <c r="H230" s="346"/>
      <c r="I230" s="347"/>
      <c r="J230" s="347"/>
      <c r="K230" s="348"/>
      <c r="L230" s="403"/>
      <c r="M230" s="404"/>
      <c r="N230" s="404"/>
      <c r="O230" s="405"/>
      <c r="P230" s="546" t="s">
        <v>15</v>
      </c>
      <c r="Q230" s="547"/>
      <c r="R230" s="548"/>
      <c r="S230" s="261" t="str">
        <f>IF(S229="","",VLOOKUP(S229,'シフト記号表（勤務時間帯）'!$C$6:$K$35,9,FALSE))</f>
        <v/>
      </c>
      <c r="T230" s="262" t="str">
        <f>IF(T229="","",VLOOKUP(T229,'シフト記号表（勤務時間帯）'!$C$6:$K$35,9,FALSE))</f>
        <v/>
      </c>
      <c r="U230" s="262" t="str">
        <f>IF(U229="","",VLOOKUP(U229,'シフト記号表（勤務時間帯）'!$C$6:$K$35,9,FALSE))</f>
        <v/>
      </c>
      <c r="V230" s="262" t="str">
        <f>IF(V229="","",VLOOKUP(V229,'シフト記号表（勤務時間帯）'!$C$6:$K$35,9,FALSE))</f>
        <v/>
      </c>
      <c r="W230" s="262" t="str">
        <f>IF(W229="","",VLOOKUP(W229,'シフト記号表（勤務時間帯）'!$C$6:$K$35,9,FALSE))</f>
        <v/>
      </c>
      <c r="X230" s="262" t="str">
        <f>IF(X229="","",VLOOKUP(X229,'シフト記号表（勤務時間帯）'!$C$6:$K$35,9,FALSE))</f>
        <v/>
      </c>
      <c r="Y230" s="263" t="str">
        <f>IF(Y229="","",VLOOKUP(Y229,'シフト記号表（勤務時間帯）'!$C$6:$K$35,9,FALSE))</f>
        <v/>
      </c>
      <c r="Z230" s="261" t="str">
        <f>IF(Z229="","",VLOOKUP(Z229,'シフト記号表（勤務時間帯）'!$C$6:$K$35,9,FALSE))</f>
        <v/>
      </c>
      <c r="AA230" s="262" t="str">
        <f>IF(AA229="","",VLOOKUP(AA229,'シフト記号表（勤務時間帯）'!$C$6:$K$35,9,FALSE))</f>
        <v/>
      </c>
      <c r="AB230" s="262" t="str">
        <f>IF(AB229="","",VLOOKUP(AB229,'シフト記号表（勤務時間帯）'!$C$6:$K$35,9,FALSE))</f>
        <v/>
      </c>
      <c r="AC230" s="262" t="str">
        <f>IF(AC229="","",VLOOKUP(AC229,'シフト記号表（勤務時間帯）'!$C$6:$K$35,9,FALSE))</f>
        <v/>
      </c>
      <c r="AD230" s="262" t="str">
        <f>IF(AD229="","",VLOOKUP(AD229,'シフト記号表（勤務時間帯）'!$C$6:$K$35,9,FALSE))</f>
        <v/>
      </c>
      <c r="AE230" s="262" t="str">
        <f>IF(AE229="","",VLOOKUP(AE229,'シフト記号表（勤務時間帯）'!$C$6:$K$35,9,FALSE))</f>
        <v/>
      </c>
      <c r="AF230" s="263" t="str">
        <f>IF(AF229="","",VLOOKUP(AF229,'シフト記号表（勤務時間帯）'!$C$6:$K$35,9,FALSE))</f>
        <v/>
      </c>
      <c r="AG230" s="261" t="str">
        <f>IF(AG229="","",VLOOKUP(AG229,'シフト記号表（勤務時間帯）'!$C$6:$K$35,9,FALSE))</f>
        <v/>
      </c>
      <c r="AH230" s="262" t="str">
        <f>IF(AH229="","",VLOOKUP(AH229,'シフト記号表（勤務時間帯）'!$C$6:$K$35,9,FALSE))</f>
        <v/>
      </c>
      <c r="AI230" s="262" t="str">
        <f>IF(AI229="","",VLOOKUP(AI229,'シフト記号表（勤務時間帯）'!$C$6:$K$35,9,FALSE))</f>
        <v/>
      </c>
      <c r="AJ230" s="262" t="str">
        <f>IF(AJ229="","",VLOOKUP(AJ229,'シフト記号表（勤務時間帯）'!$C$6:$K$35,9,FALSE))</f>
        <v/>
      </c>
      <c r="AK230" s="262" t="str">
        <f>IF(AK229="","",VLOOKUP(AK229,'シフト記号表（勤務時間帯）'!$C$6:$K$35,9,FALSE))</f>
        <v/>
      </c>
      <c r="AL230" s="262" t="str">
        <f>IF(AL229="","",VLOOKUP(AL229,'シフト記号表（勤務時間帯）'!$C$6:$K$35,9,FALSE))</f>
        <v/>
      </c>
      <c r="AM230" s="263" t="str">
        <f>IF(AM229="","",VLOOKUP(AM229,'シフト記号表（勤務時間帯）'!$C$6:$K$35,9,FALSE))</f>
        <v/>
      </c>
      <c r="AN230" s="261" t="str">
        <f>IF(AN229="","",VLOOKUP(AN229,'シフト記号表（勤務時間帯）'!$C$6:$K$35,9,FALSE))</f>
        <v/>
      </c>
      <c r="AO230" s="262" t="str">
        <f>IF(AO229="","",VLOOKUP(AO229,'シフト記号表（勤務時間帯）'!$C$6:$K$35,9,FALSE))</f>
        <v/>
      </c>
      <c r="AP230" s="262" t="str">
        <f>IF(AP229="","",VLOOKUP(AP229,'シフト記号表（勤務時間帯）'!$C$6:$K$35,9,FALSE))</f>
        <v/>
      </c>
      <c r="AQ230" s="262" t="str">
        <f>IF(AQ229="","",VLOOKUP(AQ229,'シフト記号表（勤務時間帯）'!$C$6:$K$35,9,FALSE))</f>
        <v/>
      </c>
      <c r="AR230" s="262" t="str">
        <f>IF(AR229="","",VLOOKUP(AR229,'シフト記号表（勤務時間帯）'!$C$6:$K$35,9,FALSE))</f>
        <v/>
      </c>
      <c r="AS230" s="262" t="str">
        <f>IF(AS229="","",VLOOKUP(AS229,'シフト記号表（勤務時間帯）'!$C$6:$K$35,9,FALSE))</f>
        <v/>
      </c>
      <c r="AT230" s="263" t="str">
        <f>IF(AT229="","",VLOOKUP(AT229,'シフト記号表（勤務時間帯）'!$C$6:$K$35,9,FALSE))</f>
        <v/>
      </c>
      <c r="AU230" s="261" t="str">
        <f>IF(AU229="","",VLOOKUP(AU229,'シフト記号表（勤務時間帯）'!$C$6:$K$35,9,FALSE))</f>
        <v/>
      </c>
      <c r="AV230" s="262" t="str">
        <f>IF(AV229="","",VLOOKUP(AV229,'シフト記号表（勤務時間帯）'!$C$6:$K$35,9,FALSE))</f>
        <v/>
      </c>
      <c r="AW230" s="262" t="str">
        <f>IF(AW229="","",VLOOKUP(AW229,'シフト記号表（勤務時間帯）'!$C$6:$K$35,9,FALSE))</f>
        <v/>
      </c>
      <c r="AX230" s="549">
        <f>IF($BB$3="４週",SUM(S230:AT230),IF($BB$3="暦月",SUM(S230:AW230),""))</f>
        <v>0</v>
      </c>
      <c r="AY230" s="550"/>
      <c r="AZ230" s="551">
        <f>IF($BB$3="４週",AX230/4,IF($BB$3="暦月",'地密通所（100名）'!AX230/('地密通所（100名）'!$BB$8/7),""))</f>
        <v>0</v>
      </c>
      <c r="BA230" s="552"/>
      <c r="BB230" s="469"/>
      <c r="BC230" s="404"/>
      <c r="BD230" s="404"/>
      <c r="BE230" s="404"/>
      <c r="BF230" s="405"/>
    </row>
    <row r="231" spans="2:58" ht="20.25" customHeight="1" x14ac:dyDescent="0.4">
      <c r="B231" s="528"/>
      <c r="C231" s="422"/>
      <c r="D231" s="423"/>
      <c r="E231" s="424"/>
      <c r="F231" s="121">
        <f>C229</f>
        <v>0</v>
      </c>
      <c r="G231" s="446"/>
      <c r="H231" s="346"/>
      <c r="I231" s="347"/>
      <c r="J231" s="347"/>
      <c r="K231" s="348"/>
      <c r="L231" s="451"/>
      <c r="M231" s="452"/>
      <c r="N231" s="452"/>
      <c r="O231" s="453"/>
      <c r="P231" s="553" t="s">
        <v>50</v>
      </c>
      <c r="Q231" s="554"/>
      <c r="R231" s="555"/>
      <c r="S231" s="264" t="str">
        <f>IF(S229="","",VLOOKUP(S229,'シフト記号表（勤務時間帯）'!$C$6:$U$35,19,FALSE))</f>
        <v/>
      </c>
      <c r="T231" s="265" t="str">
        <f>IF(T229="","",VLOOKUP(T229,'シフト記号表（勤務時間帯）'!$C$6:$U$35,19,FALSE))</f>
        <v/>
      </c>
      <c r="U231" s="265" t="str">
        <f>IF(U229="","",VLOOKUP(U229,'シフト記号表（勤務時間帯）'!$C$6:$U$35,19,FALSE))</f>
        <v/>
      </c>
      <c r="V231" s="265" t="str">
        <f>IF(V229="","",VLOOKUP(V229,'シフト記号表（勤務時間帯）'!$C$6:$U$35,19,FALSE))</f>
        <v/>
      </c>
      <c r="W231" s="265" t="str">
        <f>IF(W229="","",VLOOKUP(W229,'シフト記号表（勤務時間帯）'!$C$6:$U$35,19,FALSE))</f>
        <v/>
      </c>
      <c r="X231" s="265" t="str">
        <f>IF(X229="","",VLOOKUP(X229,'シフト記号表（勤務時間帯）'!$C$6:$U$35,19,FALSE))</f>
        <v/>
      </c>
      <c r="Y231" s="266" t="str">
        <f>IF(Y229="","",VLOOKUP(Y229,'シフト記号表（勤務時間帯）'!$C$6:$U$35,19,FALSE))</f>
        <v/>
      </c>
      <c r="Z231" s="264" t="str">
        <f>IF(Z229="","",VLOOKUP(Z229,'シフト記号表（勤務時間帯）'!$C$6:$U$35,19,FALSE))</f>
        <v/>
      </c>
      <c r="AA231" s="265" t="str">
        <f>IF(AA229="","",VLOOKUP(AA229,'シフト記号表（勤務時間帯）'!$C$6:$U$35,19,FALSE))</f>
        <v/>
      </c>
      <c r="AB231" s="265" t="str">
        <f>IF(AB229="","",VLOOKUP(AB229,'シフト記号表（勤務時間帯）'!$C$6:$U$35,19,FALSE))</f>
        <v/>
      </c>
      <c r="AC231" s="265" t="str">
        <f>IF(AC229="","",VLOOKUP(AC229,'シフト記号表（勤務時間帯）'!$C$6:$U$35,19,FALSE))</f>
        <v/>
      </c>
      <c r="AD231" s="265" t="str">
        <f>IF(AD229="","",VLOOKUP(AD229,'シフト記号表（勤務時間帯）'!$C$6:$U$35,19,FALSE))</f>
        <v/>
      </c>
      <c r="AE231" s="265" t="str">
        <f>IF(AE229="","",VLOOKUP(AE229,'シフト記号表（勤務時間帯）'!$C$6:$U$35,19,FALSE))</f>
        <v/>
      </c>
      <c r="AF231" s="266" t="str">
        <f>IF(AF229="","",VLOOKUP(AF229,'シフト記号表（勤務時間帯）'!$C$6:$U$35,19,FALSE))</f>
        <v/>
      </c>
      <c r="AG231" s="264" t="str">
        <f>IF(AG229="","",VLOOKUP(AG229,'シフト記号表（勤務時間帯）'!$C$6:$U$35,19,FALSE))</f>
        <v/>
      </c>
      <c r="AH231" s="265" t="str">
        <f>IF(AH229="","",VLOOKUP(AH229,'シフト記号表（勤務時間帯）'!$C$6:$U$35,19,FALSE))</f>
        <v/>
      </c>
      <c r="AI231" s="265" t="str">
        <f>IF(AI229="","",VLOOKUP(AI229,'シフト記号表（勤務時間帯）'!$C$6:$U$35,19,FALSE))</f>
        <v/>
      </c>
      <c r="AJ231" s="265" t="str">
        <f>IF(AJ229="","",VLOOKUP(AJ229,'シフト記号表（勤務時間帯）'!$C$6:$U$35,19,FALSE))</f>
        <v/>
      </c>
      <c r="AK231" s="265" t="str">
        <f>IF(AK229="","",VLOOKUP(AK229,'シフト記号表（勤務時間帯）'!$C$6:$U$35,19,FALSE))</f>
        <v/>
      </c>
      <c r="AL231" s="265" t="str">
        <f>IF(AL229="","",VLOOKUP(AL229,'シフト記号表（勤務時間帯）'!$C$6:$U$35,19,FALSE))</f>
        <v/>
      </c>
      <c r="AM231" s="266" t="str">
        <f>IF(AM229="","",VLOOKUP(AM229,'シフト記号表（勤務時間帯）'!$C$6:$U$35,19,FALSE))</f>
        <v/>
      </c>
      <c r="AN231" s="264" t="str">
        <f>IF(AN229="","",VLOOKUP(AN229,'シフト記号表（勤務時間帯）'!$C$6:$U$35,19,FALSE))</f>
        <v/>
      </c>
      <c r="AO231" s="265" t="str">
        <f>IF(AO229="","",VLOOKUP(AO229,'シフト記号表（勤務時間帯）'!$C$6:$U$35,19,FALSE))</f>
        <v/>
      </c>
      <c r="AP231" s="265" t="str">
        <f>IF(AP229="","",VLOOKUP(AP229,'シフト記号表（勤務時間帯）'!$C$6:$U$35,19,FALSE))</f>
        <v/>
      </c>
      <c r="AQ231" s="265" t="str">
        <f>IF(AQ229="","",VLOOKUP(AQ229,'シフト記号表（勤務時間帯）'!$C$6:$U$35,19,FALSE))</f>
        <v/>
      </c>
      <c r="AR231" s="265" t="str">
        <f>IF(AR229="","",VLOOKUP(AR229,'シフト記号表（勤務時間帯）'!$C$6:$U$35,19,FALSE))</f>
        <v/>
      </c>
      <c r="AS231" s="265" t="str">
        <f>IF(AS229="","",VLOOKUP(AS229,'シフト記号表（勤務時間帯）'!$C$6:$U$35,19,FALSE))</f>
        <v/>
      </c>
      <c r="AT231" s="266" t="str">
        <f>IF(AT229="","",VLOOKUP(AT229,'シフト記号表（勤務時間帯）'!$C$6:$U$35,19,FALSE))</f>
        <v/>
      </c>
      <c r="AU231" s="264" t="str">
        <f>IF(AU229="","",VLOOKUP(AU229,'シフト記号表（勤務時間帯）'!$C$6:$U$35,19,FALSE))</f>
        <v/>
      </c>
      <c r="AV231" s="265" t="str">
        <f>IF(AV229="","",VLOOKUP(AV229,'シフト記号表（勤務時間帯）'!$C$6:$U$35,19,FALSE))</f>
        <v/>
      </c>
      <c r="AW231" s="265" t="str">
        <f>IF(AW229="","",VLOOKUP(AW229,'シフト記号表（勤務時間帯）'!$C$6:$U$35,19,FALSE))</f>
        <v/>
      </c>
      <c r="AX231" s="530">
        <f>IF($BB$3="４週",SUM(S231:AT231),IF($BB$3="暦月",SUM(S231:AW231),""))</f>
        <v>0</v>
      </c>
      <c r="AY231" s="531"/>
      <c r="AZ231" s="542">
        <f>IF($BB$3="４週",AX231/4,IF($BB$3="暦月",'地密通所（100名）'!AX231/('地密通所（100名）'!$BB$8/7),""))</f>
        <v>0</v>
      </c>
      <c r="BA231" s="543"/>
      <c r="BB231" s="470"/>
      <c r="BC231" s="452"/>
      <c r="BD231" s="452"/>
      <c r="BE231" s="452"/>
      <c r="BF231" s="453"/>
    </row>
    <row r="232" spans="2:58" ht="20.25" customHeight="1" x14ac:dyDescent="0.4">
      <c r="B232" s="528">
        <f>B229+1</f>
        <v>71</v>
      </c>
      <c r="C232" s="416"/>
      <c r="D232" s="417"/>
      <c r="E232" s="418"/>
      <c r="F232" s="118"/>
      <c r="G232" s="445"/>
      <c r="H232" s="447"/>
      <c r="I232" s="347"/>
      <c r="J232" s="347"/>
      <c r="K232" s="348"/>
      <c r="L232" s="448"/>
      <c r="M232" s="449"/>
      <c r="N232" s="449"/>
      <c r="O232" s="450"/>
      <c r="P232" s="536" t="s">
        <v>49</v>
      </c>
      <c r="Q232" s="537"/>
      <c r="R232" s="538"/>
      <c r="S232" s="274"/>
      <c r="T232" s="273"/>
      <c r="U232" s="273"/>
      <c r="V232" s="273"/>
      <c r="W232" s="273"/>
      <c r="X232" s="273"/>
      <c r="Y232" s="275"/>
      <c r="Z232" s="274"/>
      <c r="AA232" s="273"/>
      <c r="AB232" s="273"/>
      <c r="AC232" s="273"/>
      <c r="AD232" s="273"/>
      <c r="AE232" s="273"/>
      <c r="AF232" s="275"/>
      <c r="AG232" s="274"/>
      <c r="AH232" s="273"/>
      <c r="AI232" s="273"/>
      <c r="AJ232" s="273"/>
      <c r="AK232" s="273"/>
      <c r="AL232" s="273"/>
      <c r="AM232" s="275"/>
      <c r="AN232" s="274"/>
      <c r="AO232" s="273"/>
      <c r="AP232" s="273"/>
      <c r="AQ232" s="273"/>
      <c r="AR232" s="273"/>
      <c r="AS232" s="273"/>
      <c r="AT232" s="275"/>
      <c r="AU232" s="274"/>
      <c r="AV232" s="273"/>
      <c r="AW232" s="273"/>
      <c r="AX232" s="638"/>
      <c r="AY232" s="639"/>
      <c r="AZ232" s="640"/>
      <c r="BA232" s="641"/>
      <c r="BB232" s="468"/>
      <c r="BC232" s="449"/>
      <c r="BD232" s="449"/>
      <c r="BE232" s="449"/>
      <c r="BF232" s="450"/>
    </row>
    <row r="233" spans="2:58" ht="20.25" customHeight="1" x14ac:dyDescent="0.4">
      <c r="B233" s="528"/>
      <c r="C233" s="419"/>
      <c r="D233" s="420"/>
      <c r="E233" s="421"/>
      <c r="F233" s="92"/>
      <c r="G233" s="342"/>
      <c r="H233" s="346"/>
      <c r="I233" s="347"/>
      <c r="J233" s="347"/>
      <c r="K233" s="348"/>
      <c r="L233" s="403"/>
      <c r="M233" s="404"/>
      <c r="N233" s="404"/>
      <c r="O233" s="405"/>
      <c r="P233" s="546" t="s">
        <v>15</v>
      </c>
      <c r="Q233" s="547"/>
      <c r="R233" s="548"/>
      <c r="S233" s="261" t="str">
        <f>IF(S232="","",VLOOKUP(S232,'シフト記号表（勤務時間帯）'!$C$6:$K$35,9,FALSE))</f>
        <v/>
      </c>
      <c r="T233" s="262" t="str">
        <f>IF(T232="","",VLOOKUP(T232,'シフト記号表（勤務時間帯）'!$C$6:$K$35,9,FALSE))</f>
        <v/>
      </c>
      <c r="U233" s="262" t="str">
        <f>IF(U232="","",VLOOKUP(U232,'シフト記号表（勤務時間帯）'!$C$6:$K$35,9,FALSE))</f>
        <v/>
      </c>
      <c r="V233" s="262" t="str">
        <f>IF(V232="","",VLOOKUP(V232,'シフト記号表（勤務時間帯）'!$C$6:$K$35,9,FALSE))</f>
        <v/>
      </c>
      <c r="W233" s="262" t="str">
        <f>IF(W232="","",VLOOKUP(W232,'シフト記号表（勤務時間帯）'!$C$6:$K$35,9,FALSE))</f>
        <v/>
      </c>
      <c r="X233" s="262" t="str">
        <f>IF(X232="","",VLOOKUP(X232,'シフト記号表（勤務時間帯）'!$C$6:$K$35,9,FALSE))</f>
        <v/>
      </c>
      <c r="Y233" s="263" t="str">
        <f>IF(Y232="","",VLOOKUP(Y232,'シフト記号表（勤務時間帯）'!$C$6:$K$35,9,FALSE))</f>
        <v/>
      </c>
      <c r="Z233" s="261" t="str">
        <f>IF(Z232="","",VLOOKUP(Z232,'シフト記号表（勤務時間帯）'!$C$6:$K$35,9,FALSE))</f>
        <v/>
      </c>
      <c r="AA233" s="262" t="str">
        <f>IF(AA232="","",VLOOKUP(AA232,'シフト記号表（勤務時間帯）'!$C$6:$K$35,9,FALSE))</f>
        <v/>
      </c>
      <c r="AB233" s="262" t="str">
        <f>IF(AB232="","",VLOOKUP(AB232,'シフト記号表（勤務時間帯）'!$C$6:$K$35,9,FALSE))</f>
        <v/>
      </c>
      <c r="AC233" s="262" t="str">
        <f>IF(AC232="","",VLOOKUP(AC232,'シフト記号表（勤務時間帯）'!$C$6:$K$35,9,FALSE))</f>
        <v/>
      </c>
      <c r="AD233" s="262" t="str">
        <f>IF(AD232="","",VLOOKUP(AD232,'シフト記号表（勤務時間帯）'!$C$6:$K$35,9,FALSE))</f>
        <v/>
      </c>
      <c r="AE233" s="262" t="str">
        <f>IF(AE232="","",VLOOKUP(AE232,'シフト記号表（勤務時間帯）'!$C$6:$K$35,9,FALSE))</f>
        <v/>
      </c>
      <c r="AF233" s="263" t="str">
        <f>IF(AF232="","",VLOOKUP(AF232,'シフト記号表（勤務時間帯）'!$C$6:$K$35,9,FALSE))</f>
        <v/>
      </c>
      <c r="AG233" s="261" t="str">
        <f>IF(AG232="","",VLOOKUP(AG232,'シフト記号表（勤務時間帯）'!$C$6:$K$35,9,FALSE))</f>
        <v/>
      </c>
      <c r="AH233" s="262" t="str">
        <f>IF(AH232="","",VLOOKUP(AH232,'シフト記号表（勤務時間帯）'!$C$6:$K$35,9,FALSE))</f>
        <v/>
      </c>
      <c r="AI233" s="262" t="str">
        <f>IF(AI232="","",VLOOKUP(AI232,'シフト記号表（勤務時間帯）'!$C$6:$K$35,9,FALSE))</f>
        <v/>
      </c>
      <c r="AJ233" s="262" t="str">
        <f>IF(AJ232="","",VLOOKUP(AJ232,'シフト記号表（勤務時間帯）'!$C$6:$K$35,9,FALSE))</f>
        <v/>
      </c>
      <c r="AK233" s="262" t="str">
        <f>IF(AK232="","",VLOOKUP(AK232,'シフト記号表（勤務時間帯）'!$C$6:$K$35,9,FALSE))</f>
        <v/>
      </c>
      <c r="AL233" s="262" t="str">
        <f>IF(AL232="","",VLOOKUP(AL232,'シフト記号表（勤務時間帯）'!$C$6:$K$35,9,FALSE))</f>
        <v/>
      </c>
      <c r="AM233" s="263" t="str">
        <f>IF(AM232="","",VLOOKUP(AM232,'シフト記号表（勤務時間帯）'!$C$6:$K$35,9,FALSE))</f>
        <v/>
      </c>
      <c r="AN233" s="261" t="str">
        <f>IF(AN232="","",VLOOKUP(AN232,'シフト記号表（勤務時間帯）'!$C$6:$K$35,9,FALSE))</f>
        <v/>
      </c>
      <c r="AO233" s="262" t="str">
        <f>IF(AO232="","",VLOOKUP(AO232,'シフト記号表（勤務時間帯）'!$C$6:$K$35,9,FALSE))</f>
        <v/>
      </c>
      <c r="AP233" s="262" t="str">
        <f>IF(AP232="","",VLOOKUP(AP232,'シフト記号表（勤務時間帯）'!$C$6:$K$35,9,FALSE))</f>
        <v/>
      </c>
      <c r="AQ233" s="262" t="str">
        <f>IF(AQ232="","",VLOOKUP(AQ232,'シフト記号表（勤務時間帯）'!$C$6:$K$35,9,FALSE))</f>
        <v/>
      </c>
      <c r="AR233" s="262" t="str">
        <f>IF(AR232="","",VLOOKUP(AR232,'シフト記号表（勤務時間帯）'!$C$6:$K$35,9,FALSE))</f>
        <v/>
      </c>
      <c r="AS233" s="262" t="str">
        <f>IF(AS232="","",VLOOKUP(AS232,'シフト記号表（勤務時間帯）'!$C$6:$K$35,9,FALSE))</f>
        <v/>
      </c>
      <c r="AT233" s="263" t="str">
        <f>IF(AT232="","",VLOOKUP(AT232,'シフト記号表（勤務時間帯）'!$C$6:$K$35,9,FALSE))</f>
        <v/>
      </c>
      <c r="AU233" s="261" t="str">
        <f>IF(AU232="","",VLOOKUP(AU232,'シフト記号表（勤務時間帯）'!$C$6:$K$35,9,FALSE))</f>
        <v/>
      </c>
      <c r="AV233" s="262" t="str">
        <f>IF(AV232="","",VLOOKUP(AV232,'シフト記号表（勤務時間帯）'!$C$6:$K$35,9,FALSE))</f>
        <v/>
      </c>
      <c r="AW233" s="262" t="str">
        <f>IF(AW232="","",VLOOKUP(AW232,'シフト記号表（勤務時間帯）'!$C$6:$K$35,9,FALSE))</f>
        <v/>
      </c>
      <c r="AX233" s="549">
        <f>IF($BB$3="４週",SUM(S233:AT233),IF($BB$3="暦月",SUM(S233:AW233),""))</f>
        <v>0</v>
      </c>
      <c r="AY233" s="550"/>
      <c r="AZ233" s="551">
        <f>IF($BB$3="４週",AX233/4,IF($BB$3="暦月",'地密通所（100名）'!AX233/('地密通所（100名）'!$BB$8/7),""))</f>
        <v>0</v>
      </c>
      <c r="BA233" s="552"/>
      <c r="BB233" s="469"/>
      <c r="BC233" s="404"/>
      <c r="BD233" s="404"/>
      <c r="BE233" s="404"/>
      <c r="BF233" s="405"/>
    </row>
    <row r="234" spans="2:58" ht="20.25" customHeight="1" x14ac:dyDescent="0.4">
      <c r="B234" s="528"/>
      <c r="C234" s="422"/>
      <c r="D234" s="423"/>
      <c r="E234" s="424"/>
      <c r="F234" s="121">
        <f>C232</f>
        <v>0</v>
      </c>
      <c r="G234" s="446"/>
      <c r="H234" s="346"/>
      <c r="I234" s="347"/>
      <c r="J234" s="347"/>
      <c r="K234" s="348"/>
      <c r="L234" s="451"/>
      <c r="M234" s="452"/>
      <c r="N234" s="452"/>
      <c r="O234" s="453"/>
      <c r="P234" s="553" t="s">
        <v>50</v>
      </c>
      <c r="Q234" s="554"/>
      <c r="R234" s="555"/>
      <c r="S234" s="264" t="str">
        <f>IF(S232="","",VLOOKUP(S232,'シフト記号表（勤務時間帯）'!$C$6:$U$35,19,FALSE))</f>
        <v/>
      </c>
      <c r="T234" s="265" t="str">
        <f>IF(T232="","",VLOOKUP(T232,'シフト記号表（勤務時間帯）'!$C$6:$U$35,19,FALSE))</f>
        <v/>
      </c>
      <c r="U234" s="265" t="str">
        <f>IF(U232="","",VLOOKUP(U232,'シフト記号表（勤務時間帯）'!$C$6:$U$35,19,FALSE))</f>
        <v/>
      </c>
      <c r="V234" s="265" t="str">
        <f>IF(V232="","",VLOOKUP(V232,'シフト記号表（勤務時間帯）'!$C$6:$U$35,19,FALSE))</f>
        <v/>
      </c>
      <c r="W234" s="265" t="str">
        <f>IF(W232="","",VLOOKUP(W232,'シフト記号表（勤務時間帯）'!$C$6:$U$35,19,FALSE))</f>
        <v/>
      </c>
      <c r="X234" s="265" t="str">
        <f>IF(X232="","",VLOOKUP(X232,'シフト記号表（勤務時間帯）'!$C$6:$U$35,19,FALSE))</f>
        <v/>
      </c>
      <c r="Y234" s="266" t="str">
        <f>IF(Y232="","",VLOOKUP(Y232,'シフト記号表（勤務時間帯）'!$C$6:$U$35,19,FALSE))</f>
        <v/>
      </c>
      <c r="Z234" s="264" t="str">
        <f>IF(Z232="","",VLOOKUP(Z232,'シフト記号表（勤務時間帯）'!$C$6:$U$35,19,FALSE))</f>
        <v/>
      </c>
      <c r="AA234" s="265" t="str">
        <f>IF(AA232="","",VLOOKUP(AA232,'シフト記号表（勤務時間帯）'!$C$6:$U$35,19,FALSE))</f>
        <v/>
      </c>
      <c r="AB234" s="265" t="str">
        <f>IF(AB232="","",VLOOKUP(AB232,'シフト記号表（勤務時間帯）'!$C$6:$U$35,19,FALSE))</f>
        <v/>
      </c>
      <c r="AC234" s="265" t="str">
        <f>IF(AC232="","",VLOOKUP(AC232,'シフト記号表（勤務時間帯）'!$C$6:$U$35,19,FALSE))</f>
        <v/>
      </c>
      <c r="AD234" s="265" t="str">
        <f>IF(AD232="","",VLOOKUP(AD232,'シフト記号表（勤務時間帯）'!$C$6:$U$35,19,FALSE))</f>
        <v/>
      </c>
      <c r="AE234" s="265" t="str">
        <f>IF(AE232="","",VLOOKUP(AE232,'シフト記号表（勤務時間帯）'!$C$6:$U$35,19,FALSE))</f>
        <v/>
      </c>
      <c r="AF234" s="266" t="str">
        <f>IF(AF232="","",VLOOKUP(AF232,'シフト記号表（勤務時間帯）'!$C$6:$U$35,19,FALSE))</f>
        <v/>
      </c>
      <c r="AG234" s="264" t="str">
        <f>IF(AG232="","",VLOOKUP(AG232,'シフト記号表（勤務時間帯）'!$C$6:$U$35,19,FALSE))</f>
        <v/>
      </c>
      <c r="AH234" s="265" t="str">
        <f>IF(AH232="","",VLOOKUP(AH232,'シフト記号表（勤務時間帯）'!$C$6:$U$35,19,FALSE))</f>
        <v/>
      </c>
      <c r="AI234" s="265" t="str">
        <f>IF(AI232="","",VLOOKUP(AI232,'シフト記号表（勤務時間帯）'!$C$6:$U$35,19,FALSE))</f>
        <v/>
      </c>
      <c r="AJ234" s="265" t="str">
        <f>IF(AJ232="","",VLOOKUP(AJ232,'シフト記号表（勤務時間帯）'!$C$6:$U$35,19,FALSE))</f>
        <v/>
      </c>
      <c r="AK234" s="265" t="str">
        <f>IF(AK232="","",VLOOKUP(AK232,'シフト記号表（勤務時間帯）'!$C$6:$U$35,19,FALSE))</f>
        <v/>
      </c>
      <c r="AL234" s="265" t="str">
        <f>IF(AL232="","",VLOOKUP(AL232,'シフト記号表（勤務時間帯）'!$C$6:$U$35,19,FALSE))</f>
        <v/>
      </c>
      <c r="AM234" s="266" t="str">
        <f>IF(AM232="","",VLOOKUP(AM232,'シフト記号表（勤務時間帯）'!$C$6:$U$35,19,FALSE))</f>
        <v/>
      </c>
      <c r="AN234" s="264" t="str">
        <f>IF(AN232="","",VLOOKUP(AN232,'シフト記号表（勤務時間帯）'!$C$6:$U$35,19,FALSE))</f>
        <v/>
      </c>
      <c r="AO234" s="265" t="str">
        <f>IF(AO232="","",VLOOKUP(AO232,'シフト記号表（勤務時間帯）'!$C$6:$U$35,19,FALSE))</f>
        <v/>
      </c>
      <c r="AP234" s="265" t="str">
        <f>IF(AP232="","",VLOOKUP(AP232,'シフト記号表（勤務時間帯）'!$C$6:$U$35,19,FALSE))</f>
        <v/>
      </c>
      <c r="AQ234" s="265" t="str">
        <f>IF(AQ232="","",VLOOKUP(AQ232,'シフト記号表（勤務時間帯）'!$C$6:$U$35,19,FALSE))</f>
        <v/>
      </c>
      <c r="AR234" s="265" t="str">
        <f>IF(AR232="","",VLOOKUP(AR232,'シフト記号表（勤務時間帯）'!$C$6:$U$35,19,FALSE))</f>
        <v/>
      </c>
      <c r="AS234" s="265" t="str">
        <f>IF(AS232="","",VLOOKUP(AS232,'シフト記号表（勤務時間帯）'!$C$6:$U$35,19,FALSE))</f>
        <v/>
      </c>
      <c r="AT234" s="266" t="str">
        <f>IF(AT232="","",VLOOKUP(AT232,'シフト記号表（勤務時間帯）'!$C$6:$U$35,19,FALSE))</f>
        <v/>
      </c>
      <c r="AU234" s="264" t="str">
        <f>IF(AU232="","",VLOOKUP(AU232,'シフト記号表（勤務時間帯）'!$C$6:$U$35,19,FALSE))</f>
        <v/>
      </c>
      <c r="AV234" s="265" t="str">
        <f>IF(AV232="","",VLOOKUP(AV232,'シフト記号表（勤務時間帯）'!$C$6:$U$35,19,FALSE))</f>
        <v/>
      </c>
      <c r="AW234" s="265" t="str">
        <f>IF(AW232="","",VLOOKUP(AW232,'シフト記号表（勤務時間帯）'!$C$6:$U$35,19,FALSE))</f>
        <v/>
      </c>
      <c r="AX234" s="530">
        <f>IF($BB$3="４週",SUM(S234:AT234),IF($BB$3="暦月",SUM(S234:AW234),""))</f>
        <v>0</v>
      </c>
      <c r="AY234" s="531"/>
      <c r="AZ234" s="542">
        <f>IF($BB$3="４週",AX234/4,IF($BB$3="暦月",'地密通所（100名）'!AX234/('地密通所（100名）'!$BB$8/7),""))</f>
        <v>0</v>
      </c>
      <c r="BA234" s="543"/>
      <c r="BB234" s="470"/>
      <c r="BC234" s="452"/>
      <c r="BD234" s="452"/>
      <c r="BE234" s="452"/>
      <c r="BF234" s="453"/>
    </row>
    <row r="235" spans="2:58" ht="20.25" customHeight="1" x14ac:dyDescent="0.4">
      <c r="B235" s="528">
        <f>B232+1</f>
        <v>72</v>
      </c>
      <c r="C235" s="416"/>
      <c r="D235" s="417"/>
      <c r="E235" s="418"/>
      <c r="F235" s="118"/>
      <c r="G235" s="445"/>
      <c r="H235" s="447"/>
      <c r="I235" s="347"/>
      <c r="J235" s="347"/>
      <c r="K235" s="348"/>
      <c r="L235" s="448"/>
      <c r="M235" s="449"/>
      <c r="N235" s="449"/>
      <c r="O235" s="450"/>
      <c r="P235" s="536" t="s">
        <v>49</v>
      </c>
      <c r="Q235" s="537"/>
      <c r="R235" s="538"/>
      <c r="S235" s="274"/>
      <c r="T235" s="273"/>
      <c r="U235" s="273"/>
      <c r="V235" s="273"/>
      <c r="W235" s="273"/>
      <c r="X235" s="273"/>
      <c r="Y235" s="275"/>
      <c r="Z235" s="274"/>
      <c r="AA235" s="273"/>
      <c r="AB235" s="273"/>
      <c r="AC235" s="273"/>
      <c r="AD235" s="273"/>
      <c r="AE235" s="273"/>
      <c r="AF235" s="275"/>
      <c r="AG235" s="274"/>
      <c r="AH235" s="273"/>
      <c r="AI235" s="273"/>
      <c r="AJ235" s="273"/>
      <c r="AK235" s="273"/>
      <c r="AL235" s="273"/>
      <c r="AM235" s="275"/>
      <c r="AN235" s="274"/>
      <c r="AO235" s="273"/>
      <c r="AP235" s="273"/>
      <c r="AQ235" s="273"/>
      <c r="AR235" s="273"/>
      <c r="AS235" s="273"/>
      <c r="AT235" s="275"/>
      <c r="AU235" s="274"/>
      <c r="AV235" s="273"/>
      <c r="AW235" s="273"/>
      <c r="AX235" s="638"/>
      <c r="AY235" s="639"/>
      <c r="AZ235" s="640"/>
      <c r="BA235" s="641"/>
      <c r="BB235" s="468"/>
      <c r="BC235" s="449"/>
      <c r="BD235" s="449"/>
      <c r="BE235" s="449"/>
      <c r="BF235" s="450"/>
    </row>
    <row r="236" spans="2:58" ht="20.25" customHeight="1" x14ac:dyDescent="0.4">
      <c r="B236" s="528"/>
      <c r="C236" s="419"/>
      <c r="D236" s="420"/>
      <c r="E236" s="421"/>
      <c r="F236" s="92"/>
      <c r="G236" s="342"/>
      <c r="H236" s="346"/>
      <c r="I236" s="347"/>
      <c r="J236" s="347"/>
      <c r="K236" s="348"/>
      <c r="L236" s="403"/>
      <c r="M236" s="404"/>
      <c r="N236" s="404"/>
      <c r="O236" s="405"/>
      <c r="P236" s="546" t="s">
        <v>15</v>
      </c>
      <c r="Q236" s="547"/>
      <c r="R236" s="548"/>
      <c r="S236" s="261" t="str">
        <f>IF(S235="","",VLOOKUP(S235,'シフト記号表（勤務時間帯）'!$C$6:$K$35,9,FALSE))</f>
        <v/>
      </c>
      <c r="T236" s="262" t="str">
        <f>IF(T235="","",VLOOKUP(T235,'シフト記号表（勤務時間帯）'!$C$6:$K$35,9,FALSE))</f>
        <v/>
      </c>
      <c r="U236" s="262" t="str">
        <f>IF(U235="","",VLOOKUP(U235,'シフト記号表（勤務時間帯）'!$C$6:$K$35,9,FALSE))</f>
        <v/>
      </c>
      <c r="V236" s="262" t="str">
        <f>IF(V235="","",VLOOKUP(V235,'シフト記号表（勤務時間帯）'!$C$6:$K$35,9,FALSE))</f>
        <v/>
      </c>
      <c r="W236" s="262" t="str">
        <f>IF(W235="","",VLOOKUP(W235,'シフト記号表（勤務時間帯）'!$C$6:$K$35,9,FALSE))</f>
        <v/>
      </c>
      <c r="X236" s="262" t="str">
        <f>IF(X235="","",VLOOKUP(X235,'シフト記号表（勤務時間帯）'!$C$6:$K$35,9,FALSE))</f>
        <v/>
      </c>
      <c r="Y236" s="263" t="str">
        <f>IF(Y235="","",VLOOKUP(Y235,'シフト記号表（勤務時間帯）'!$C$6:$K$35,9,FALSE))</f>
        <v/>
      </c>
      <c r="Z236" s="261" t="str">
        <f>IF(Z235="","",VLOOKUP(Z235,'シフト記号表（勤務時間帯）'!$C$6:$K$35,9,FALSE))</f>
        <v/>
      </c>
      <c r="AA236" s="262" t="str">
        <f>IF(AA235="","",VLOOKUP(AA235,'シフト記号表（勤務時間帯）'!$C$6:$K$35,9,FALSE))</f>
        <v/>
      </c>
      <c r="AB236" s="262" t="str">
        <f>IF(AB235="","",VLOOKUP(AB235,'シフト記号表（勤務時間帯）'!$C$6:$K$35,9,FALSE))</f>
        <v/>
      </c>
      <c r="AC236" s="262" t="str">
        <f>IF(AC235="","",VLOOKUP(AC235,'シフト記号表（勤務時間帯）'!$C$6:$K$35,9,FALSE))</f>
        <v/>
      </c>
      <c r="AD236" s="262" t="str">
        <f>IF(AD235="","",VLOOKUP(AD235,'シフト記号表（勤務時間帯）'!$C$6:$K$35,9,FALSE))</f>
        <v/>
      </c>
      <c r="AE236" s="262" t="str">
        <f>IF(AE235="","",VLOOKUP(AE235,'シフト記号表（勤務時間帯）'!$C$6:$K$35,9,FALSE))</f>
        <v/>
      </c>
      <c r="AF236" s="263" t="str">
        <f>IF(AF235="","",VLOOKUP(AF235,'シフト記号表（勤務時間帯）'!$C$6:$K$35,9,FALSE))</f>
        <v/>
      </c>
      <c r="AG236" s="261" t="str">
        <f>IF(AG235="","",VLOOKUP(AG235,'シフト記号表（勤務時間帯）'!$C$6:$K$35,9,FALSE))</f>
        <v/>
      </c>
      <c r="AH236" s="262" t="str">
        <f>IF(AH235="","",VLOOKUP(AH235,'シフト記号表（勤務時間帯）'!$C$6:$K$35,9,FALSE))</f>
        <v/>
      </c>
      <c r="AI236" s="262" t="str">
        <f>IF(AI235="","",VLOOKUP(AI235,'シフト記号表（勤務時間帯）'!$C$6:$K$35,9,FALSE))</f>
        <v/>
      </c>
      <c r="AJ236" s="262" t="str">
        <f>IF(AJ235="","",VLOOKUP(AJ235,'シフト記号表（勤務時間帯）'!$C$6:$K$35,9,FALSE))</f>
        <v/>
      </c>
      <c r="AK236" s="262" t="str">
        <f>IF(AK235="","",VLOOKUP(AK235,'シフト記号表（勤務時間帯）'!$C$6:$K$35,9,FALSE))</f>
        <v/>
      </c>
      <c r="AL236" s="262" t="str">
        <f>IF(AL235="","",VLOOKUP(AL235,'シフト記号表（勤務時間帯）'!$C$6:$K$35,9,FALSE))</f>
        <v/>
      </c>
      <c r="AM236" s="263" t="str">
        <f>IF(AM235="","",VLOOKUP(AM235,'シフト記号表（勤務時間帯）'!$C$6:$K$35,9,FALSE))</f>
        <v/>
      </c>
      <c r="AN236" s="261" t="str">
        <f>IF(AN235="","",VLOOKUP(AN235,'シフト記号表（勤務時間帯）'!$C$6:$K$35,9,FALSE))</f>
        <v/>
      </c>
      <c r="AO236" s="262" t="str">
        <f>IF(AO235="","",VLOOKUP(AO235,'シフト記号表（勤務時間帯）'!$C$6:$K$35,9,FALSE))</f>
        <v/>
      </c>
      <c r="AP236" s="262" t="str">
        <f>IF(AP235="","",VLOOKUP(AP235,'シフト記号表（勤務時間帯）'!$C$6:$K$35,9,FALSE))</f>
        <v/>
      </c>
      <c r="AQ236" s="262" t="str">
        <f>IF(AQ235="","",VLOOKUP(AQ235,'シフト記号表（勤務時間帯）'!$C$6:$K$35,9,FALSE))</f>
        <v/>
      </c>
      <c r="AR236" s="262" t="str">
        <f>IF(AR235="","",VLOOKUP(AR235,'シフト記号表（勤務時間帯）'!$C$6:$K$35,9,FALSE))</f>
        <v/>
      </c>
      <c r="AS236" s="262" t="str">
        <f>IF(AS235="","",VLOOKUP(AS235,'シフト記号表（勤務時間帯）'!$C$6:$K$35,9,FALSE))</f>
        <v/>
      </c>
      <c r="AT236" s="263" t="str">
        <f>IF(AT235="","",VLOOKUP(AT235,'シフト記号表（勤務時間帯）'!$C$6:$K$35,9,FALSE))</f>
        <v/>
      </c>
      <c r="AU236" s="261" t="str">
        <f>IF(AU235="","",VLOOKUP(AU235,'シフト記号表（勤務時間帯）'!$C$6:$K$35,9,FALSE))</f>
        <v/>
      </c>
      <c r="AV236" s="262" t="str">
        <f>IF(AV235="","",VLOOKUP(AV235,'シフト記号表（勤務時間帯）'!$C$6:$K$35,9,FALSE))</f>
        <v/>
      </c>
      <c r="AW236" s="262" t="str">
        <f>IF(AW235="","",VLOOKUP(AW235,'シフト記号表（勤務時間帯）'!$C$6:$K$35,9,FALSE))</f>
        <v/>
      </c>
      <c r="AX236" s="549">
        <f>IF($BB$3="４週",SUM(S236:AT236),IF($BB$3="暦月",SUM(S236:AW236),""))</f>
        <v>0</v>
      </c>
      <c r="AY236" s="550"/>
      <c r="AZ236" s="551">
        <f>IF($BB$3="４週",AX236/4,IF($BB$3="暦月",'地密通所（100名）'!AX236/('地密通所（100名）'!$BB$8/7),""))</f>
        <v>0</v>
      </c>
      <c r="BA236" s="552"/>
      <c r="BB236" s="469"/>
      <c r="BC236" s="404"/>
      <c r="BD236" s="404"/>
      <c r="BE236" s="404"/>
      <c r="BF236" s="405"/>
    </row>
    <row r="237" spans="2:58" ht="20.25" customHeight="1" x14ac:dyDescent="0.4">
      <c r="B237" s="528"/>
      <c r="C237" s="422"/>
      <c r="D237" s="423"/>
      <c r="E237" s="424"/>
      <c r="F237" s="121">
        <f>C235</f>
        <v>0</v>
      </c>
      <c r="G237" s="446"/>
      <c r="H237" s="346"/>
      <c r="I237" s="347"/>
      <c r="J237" s="347"/>
      <c r="K237" s="348"/>
      <c r="L237" s="451"/>
      <c r="M237" s="452"/>
      <c r="N237" s="452"/>
      <c r="O237" s="453"/>
      <c r="P237" s="553" t="s">
        <v>50</v>
      </c>
      <c r="Q237" s="554"/>
      <c r="R237" s="555"/>
      <c r="S237" s="264" t="str">
        <f>IF(S235="","",VLOOKUP(S235,'シフト記号表（勤務時間帯）'!$C$6:$U$35,19,FALSE))</f>
        <v/>
      </c>
      <c r="T237" s="265" t="str">
        <f>IF(T235="","",VLOOKUP(T235,'シフト記号表（勤務時間帯）'!$C$6:$U$35,19,FALSE))</f>
        <v/>
      </c>
      <c r="U237" s="265" t="str">
        <f>IF(U235="","",VLOOKUP(U235,'シフト記号表（勤務時間帯）'!$C$6:$U$35,19,FALSE))</f>
        <v/>
      </c>
      <c r="V237" s="265" t="str">
        <f>IF(V235="","",VLOOKUP(V235,'シフト記号表（勤務時間帯）'!$C$6:$U$35,19,FALSE))</f>
        <v/>
      </c>
      <c r="W237" s="265" t="str">
        <f>IF(W235="","",VLOOKUP(W235,'シフト記号表（勤務時間帯）'!$C$6:$U$35,19,FALSE))</f>
        <v/>
      </c>
      <c r="X237" s="265" t="str">
        <f>IF(X235="","",VLOOKUP(X235,'シフト記号表（勤務時間帯）'!$C$6:$U$35,19,FALSE))</f>
        <v/>
      </c>
      <c r="Y237" s="266" t="str">
        <f>IF(Y235="","",VLOOKUP(Y235,'シフト記号表（勤務時間帯）'!$C$6:$U$35,19,FALSE))</f>
        <v/>
      </c>
      <c r="Z237" s="264" t="str">
        <f>IF(Z235="","",VLOOKUP(Z235,'シフト記号表（勤務時間帯）'!$C$6:$U$35,19,FALSE))</f>
        <v/>
      </c>
      <c r="AA237" s="265" t="str">
        <f>IF(AA235="","",VLOOKUP(AA235,'シフト記号表（勤務時間帯）'!$C$6:$U$35,19,FALSE))</f>
        <v/>
      </c>
      <c r="AB237" s="265" t="str">
        <f>IF(AB235="","",VLOOKUP(AB235,'シフト記号表（勤務時間帯）'!$C$6:$U$35,19,FALSE))</f>
        <v/>
      </c>
      <c r="AC237" s="265" t="str">
        <f>IF(AC235="","",VLOOKUP(AC235,'シフト記号表（勤務時間帯）'!$C$6:$U$35,19,FALSE))</f>
        <v/>
      </c>
      <c r="AD237" s="265" t="str">
        <f>IF(AD235="","",VLOOKUP(AD235,'シフト記号表（勤務時間帯）'!$C$6:$U$35,19,FALSE))</f>
        <v/>
      </c>
      <c r="AE237" s="265" t="str">
        <f>IF(AE235="","",VLOOKUP(AE235,'シフト記号表（勤務時間帯）'!$C$6:$U$35,19,FALSE))</f>
        <v/>
      </c>
      <c r="AF237" s="266" t="str">
        <f>IF(AF235="","",VLOOKUP(AF235,'シフト記号表（勤務時間帯）'!$C$6:$U$35,19,FALSE))</f>
        <v/>
      </c>
      <c r="AG237" s="264" t="str">
        <f>IF(AG235="","",VLOOKUP(AG235,'シフト記号表（勤務時間帯）'!$C$6:$U$35,19,FALSE))</f>
        <v/>
      </c>
      <c r="AH237" s="265" t="str">
        <f>IF(AH235="","",VLOOKUP(AH235,'シフト記号表（勤務時間帯）'!$C$6:$U$35,19,FALSE))</f>
        <v/>
      </c>
      <c r="AI237" s="265" t="str">
        <f>IF(AI235="","",VLOOKUP(AI235,'シフト記号表（勤務時間帯）'!$C$6:$U$35,19,FALSE))</f>
        <v/>
      </c>
      <c r="AJ237" s="265" t="str">
        <f>IF(AJ235="","",VLOOKUP(AJ235,'シフト記号表（勤務時間帯）'!$C$6:$U$35,19,FALSE))</f>
        <v/>
      </c>
      <c r="AK237" s="265" t="str">
        <f>IF(AK235="","",VLOOKUP(AK235,'シフト記号表（勤務時間帯）'!$C$6:$U$35,19,FALSE))</f>
        <v/>
      </c>
      <c r="AL237" s="265" t="str">
        <f>IF(AL235="","",VLOOKUP(AL235,'シフト記号表（勤務時間帯）'!$C$6:$U$35,19,FALSE))</f>
        <v/>
      </c>
      <c r="AM237" s="266" t="str">
        <f>IF(AM235="","",VLOOKUP(AM235,'シフト記号表（勤務時間帯）'!$C$6:$U$35,19,FALSE))</f>
        <v/>
      </c>
      <c r="AN237" s="264" t="str">
        <f>IF(AN235="","",VLOOKUP(AN235,'シフト記号表（勤務時間帯）'!$C$6:$U$35,19,FALSE))</f>
        <v/>
      </c>
      <c r="AO237" s="265" t="str">
        <f>IF(AO235="","",VLOOKUP(AO235,'シフト記号表（勤務時間帯）'!$C$6:$U$35,19,FALSE))</f>
        <v/>
      </c>
      <c r="AP237" s="265" t="str">
        <f>IF(AP235="","",VLOOKUP(AP235,'シフト記号表（勤務時間帯）'!$C$6:$U$35,19,FALSE))</f>
        <v/>
      </c>
      <c r="AQ237" s="265" t="str">
        <f>IF(AQ235="","",VLOOKUP(AQ235,'シフト記号表（勤務時間帯）'!$C$6:$U$35,19,FALSE))</f>
        <v/>
      </c>
      <c r="AR237" s="265" t="str">
        <f>IF(AR235="","",VLOOKUP(AR235,'シフト記号表（勤務時間帯）'!$C$6:$U$35,19,FALSE))</f>
        <v/>
      </c>
      <c r="AS237" s="265" t="str">
        <f>IF(AS235="","",VLOOKUP(AS235,'シフト記号表（勤務時間帯）'!$C$6:$U$35,19,FALSE))</f>
        <v/>
      </c>
      <c r="AT237" s="266" t="str">
        <f>IF(AT235="","",VLOOKUP(AT235,'シフト記号表（勤務時間帯）'!$C$6:$U$35,19,FALSE))</f>
        <v/>
      </c>
      <c r="AU237" s="264" t="str">
        <f>IF(AU235="","",VLOOKUP(AU235,'シフト記号表（勤務時間帯）'!$C$6:$U$35,19,FALSE))</f>
        <v/>
      </c>
      <c r="AV237" s="265" t="str">
        <f>IF(AV235="","",VLOOKUP(AV235,'シフト記号表（勤務時間帯）'!$C$6:$U$35,19,FALSE))</f>
        <v/>
      </c>
      <c r="AW237" s="265" t="str">
        <f>IF(AW235="","",VLOOKUP(AW235,'シフト記号表（勤務時間帯）'!$C$6:$U$35,19,FALSE))</f>
        <v/>
      </c>
      <c r="AX237" s="530">
        <f>IF($BB$3="４週",SUM(S237:AT237),IF($BB$3="暦月",SUM(S237:AW237),""))</f>
        <v>0</v>
      </c>
      <c r="AY237" s="531"/>
      <c r="AZ237" s="542">
        <f>IF($BB$3="４週",AX237/4,IF($BB$3="暦月",'地密通所（100名）'!AX237/('地密通所（100名）'!$BB$8/7),""))</f>
        <v>0</v>
      </c>
      <c r="BA237" s="543"/>
      <c r="BB237" s="470"/>
      <c r="BC237" s="452"/>
      <c r="BD237" s="452"/>
      <c r="BE237" s="452"/>
      <c r="BF237" s="453"/>
    </row>
    <row r="238" spans="2:58" ht="20.25" customHeight="1" x14ac:dyDescent="0.4">
      <c r="B238" s="528">
        <f>B235+1</f>
        <v>73</v>
      </c>
      <c r="C238" s="416"/>
      <c r="D238" s="417"/>
      <c r="E238" s="418"/>
      <c r="F238" s="118"/>
      <c r="G238" s="445"/>
      <c r="H238" s="447"/>
      <c r="I238" s="347"/>
      <c r="J238" s="347"/>
      <c r="K238" s="348"/>
      <c r="L238" s="448"/>
      <c r="M238" s="449"/>
      <c r="N238" s="449"/>
      <c r="O238" s="450"/>
      <c r="P238" s="536" t="s">
        <v>49</v>
      </c>
      <c r="Q238" s="537"/>
      <c r="R238" s="538"/>
      <c r="S238" s="274"/>
      <c r="T238" s="273"/>
      <c r="U238" s="273"/>
      <c r="V238" s="273"/>
      <c r="W238" s="273"/>
      <c r="X238" s="273"/>
      <c r="Y238" s="275"/>
      <c r="Z238" s="274"/>
      <c r="AA238" s="273"/>
      <c r="AB238" s="273"/>
      <c r="AC238" s="273"/>
      <c r="AD238" s="273"/>
      <c r="AE238" s="273"/>
      <c r="AF238" s="275"/>
      <c r="AG238" s="274"/>
      <c r="AH238" s="273"/>
      <c r="AI238" s="273"/>
      <c r="AJ238" s="273"/>
      <c r="AK238" s="273"/>
      <c r="AL238" s="273"/>
      <c r="AM238" s="275"/>
      <c r="AN238" s="274"/>
      <c r="AO238" s="273"/>
      <c r="AP238" s="273"/>
      <c r="AQ238" s="273"/>
      <c r="AR238" s="273"/>
      <c r="AS238" s="273"/>
      <c r="AT238" s="275"/>
      <c r="AU238" s="274"/>
      <c r="AV238" s="273"/>
      <c r="AW238" s="273"/>
      <c r="AX238" s="638"/>
      <c r="AY238" s="639"/>
      <c r="AZ238" s="640"/>
      <c r="BA238" s="641"/>
      <c r="BB238" s="468"/>
      <c r="BC238" s="449"/>
      <c r="BD238" s="449"/>
      <c r="BE238" s="449"/>
      <c r="BF238" s="450"/>
    </row>
    <row r="239" spans="2:58" ht="20.25" customHeight="1" x14ac:dyDescent="0.4">
      <c r="B239" s="528"/>
      <c r="C239" s="419"/>
      <c r="D239" s="420"/>
      <c r="E239" s="421"/>
      <c r="F239" s="92"/>
      <c r="G239" s="342"/>
      <c r="H239" s="346"/>
      <c r="I239" s="347"/>
      <c r="J239" s="347"/>
      <c r="K239" s="348"/>
      <c r="L239" s="403"/>
      <c r="M239" s="404"/>
      <c r="N239" s="404"/>
      <c r="O239" s="405"/>
      <c r="P239" s="546" t="s">
        <v>15</v>
      </c>
      <c r="Q239" s="547"/>
      <c r="R239" s="548"/>
      <c r="S239" s="261" t="str">
        <f>IF(S238="","",VLOOKUP(S238,'シフト記号表（勤務時間帯）'!$C$6:$K$35,9,FALSE))</f>
        <v/>
      </c>
      <c r="T239" s="262" t="str">
        <f>IF(T238="","",VLOOKUP(T238,'シフト記号表（勤務時間帯）'!$C$6:$K$35,9,FALSE))</f>
        <v/>
      </c>
      <c r="U239" s="262" t="str">
        <f>IF(U238="","",VLOOKUP(U238,'シフト記号表（勤務時間帯）'!$C$6:$K$35,9,FALSE))</f>
        <v/>
      </c>
      <c r="V239" s="262" t="str">
        <f>IF(V238="","",VLOOKUP(V238,'シフト記号表（勤務時間帯）'!$C$6:$K$35,9,FALSE))</f>
        <v/>
      </c>
      <c r="W239" s="262" t="str">
        <f>IF(W238="","",VLOOKUP(W238,'シフト記号表（勤務時間帯）'!$C$6:$K$35,9,FALSE))</f>
        <v/>
      </c>
      <c r="X239" s="262" t="str">
        <f>IF(X238="","",VLOOKUP(X238,'シフト記号表（勤務時間帯）'!$C$6:$K$35,9,FALSE))</f>
        <v/>
      </c>
      <c r="Y239" s="263" t="str">
        <f>IF(Y238="","",VLOOKUP(Y238,'シフト記号表（勤務時間帯）'!$C$6:$K$35,9,FALSE))</f>
        <v/>
      </c>
      <c r="Z239" s="261" t="str">
        <f>IF(Z238="","",VLOOKUP(Z238,'シフト記号表（勤務時間帯）'!$C$6:$K$35,9,FALSE))</f>
        <v/>
      </c>
      <c r="AA239" s="262" t="str">
        <f>IF(AA238="","",VLOOKUP(AA238,'シフト記号表（勤務時間帯）'!$C$6:$K$35,9,FALSE))</f>
        <v/>
      </c>
      <c r="AB239" s="262" t="str">
        <f>IF(AB238="","",VLOOKUP(AB238,'シフト記号表（勤務時間帯）'!$C$6:$K$35,9,FALSE))</f>
        <v/>
      </c>
      <c r="AC239" s="262" t="str">
        <f>IF(AC238="","",VLOOKUP(AC238,'シフト記号表（勤務時間帯）'!$C$6:$K$35,9,FALSE))</f>
        <v/>
      </c>
      <c r="AD239" s="262" t="str">
        <f>IF(AD238="","",VLOOKUP(AD238,'シフト記号表（勤務時間帯）'!$C$6:$K$35,9,FALSE))</f>
        <v/>
      </c>
      <c r="AE239" s="262" t="str">
        <f>IF(AE238="","",VLOOKUP(AE238,'シフト記号表（勤務時間帯）'!$C$6:$K$35,9,FALSE))</f>
        <v/>
      </c>
      <c r="AF239" s="263" t="str">
        <f>IF(AF238="","",VLOOKUP(AF238,'シフト記号表（勤務時間帯）'!$C$6:$K$35,9,FALSE))</f>
        <v/>
      </c>
      <c r="AG239" s="261" t="str">
        <f>IF(AG238="","",VLOOKUP(AG238,'シフト記号表（勤務時間帯）'!$C$6:$K$35,9,FALSE))</f>
        <v/>
      </c>
      <c r="AH239" s="262" t="str">
        <f>IF(AH238="","",VLOOKUP(AH238,'シフト記号表（勤務時間帯）'!$C$6:$K$35,9,FALSE))</f>
        <v/>
      </c>
      <c r="AI239" s="262" t="str">
        <f>IF(AI238="","",VLOOKUP(AI238,'シフト記号表（勤務時間帯）'!$C$6:$K$35,9,FALSE))</f>
        <v/>
      </c>
      <c r="AJ239" s="262" t="str">
        <f>IF(AJ238="","",VLOOKUP(AJ238,'シフト記号表（勤務時間帯）'!$C$6:$K$35,9,FALSE))</f>
        <v/>
      </c>
      <c r="AK239" s="262" t="str">
        <f>IF(AK238="","",VLOOKUP(AK238,'シフト記号表（勤務時間帯）'!$C$6:$K$35,9,FALSE))</f>
        <v/>
      </c>
      <c r="AL239" s="262" t="str">
        <f>IF(AL238="","",VLOOKUP(AL238,'シフト記号表（勤務時間帯）'!$C$6:$K$35,9,FALSE))</f>
        <v/>
      </c>
      <c r="AM239" s="263" t="str">
        <f>IF(AM238="","",VLOOKUP(AM238,'シフト記号表（勤務時間帯）'!$C$6:$K$35,9,FALSE))</f>
        <v/>
      </c>
      <c r="AN239" s="261" t="str">
        <f>IF(AN238="","",VLOOKUP(AN238,'シフト記号表（勤務時間帯）'!$C$6:$K$35,9,FALSE))</f>
        <v/>
      </c>
      <c r="AO239" s="262" t="str">
        <f>IF(AO238="","",VLOOKUP(AO238,'シフト記号表（勤務時間帯）'!$C$6:$K$35,9,FALSE))</f>
        <v/>
      </c>
      <c r="AP239" s="262" t="str">
        <f>IF(AP238="","",VLOOKUP(AP238,'シフト記号表（勤務時間帯）'!$C$6:$K$35,9,FALSE))</f>
        <v/>
      </c>
      <c r="AQ239" s="262" t="str">
        <f>IF(AQ238="","",VLOOKUP(AQ238,'シフト記号表（勤務時間帯）'!$C$6:$K$35,9,FALSE))</f>
        <v/>
      </c>
      <c r="AR239" s="262" t="str">
        <f>IF(AR238="","",VLOOKUP(AR238,'シフト記号表（勤務時間帯）'!$C$6:$K$35,9,FALSE))</f>
        <v/>
      </c>
      <c r="AS239" s="262" t="str">
        <f>IF(AS238="","",VLOOKUP(AS238,'シフト記号表（勤務時間帯）'!$C$6:$K$35,9,FALSE))</f>
        <v/>
      </c>
      <c r="AT239" s="263" t="str">
        <f>IF(AT238="","",VLOOKUP(AT238,'シフト記号表（勤務時間帯）'!$C$6:$K$35,9,FALSE))</f>
        <v/>
      </c>
      <c r="AU239" s="261" t="str">
        <f>IF(AU238="","",VLOOKUP(AU238,'シフト記号表（勤務時間帯）'!$C$6:$K$35,9,FALSE))</f>
        <v/>
      </c>
      <c r="AV239" s="262" t="str">
        <f>IF(AV238="","",VLOOKUP(AV238,'シフト記号表（勤務時間帯）'!$C$6:$K$35,9,FALSE))</f>
        <v/>
      </c>
      <c r="AW239" s="262" t="str">
        <f>IF(AW238="","",VLOOKUP(AW238,'シフト記号表（勤務時間帯）'!$C$6:$K$35,9,FALSE))</f>
        <v/>
      </c>
      <c r="AX239" s="549">
        <f>IF($BB$3="４週",SUM(S239:AT239),IF($BB$3="暦月",SUM(S239:AW239),""))</f>
        <v>0</v>
      </c>
      <c r="AY239" s="550"/>
      <c r="AZ239" s="551">
        <f>IF($BB$3="４週",AX239/4,IF($BB$3="暦月",'地密通所（100名）'!AX239/('地密通所（100名）'!$BB$8/7),""))</f>
        <v>0</v>
      </c>
      <c r="BA239" s="552"/>
      <c r="BB239" s="469"/>
      <c r="BC239" s="404"/>
      <c r="BD239" s="404"/>
      <c r="BE239" s="404"/>
      <c r="BF239" s="405"/>
    </row>
    <row r="240" spans="2:58" ht="20.25" customHeight="1" x14ac:dyDescent="0.4">
      <c r="B240" s="528"/>
      <c r="C240" s="422"/>
      <c r="D240" s="423"/>
      <c r="E240" s="424"/>
      <c r="F240" s="121">
        <f>C238</f>
        <v>0</v>
      </c>
      <c r="G240" s="446"/>
      <c r="H240" s="346"/>
      <c r="I240" s="347"/>
      <c r="J240" s="347"/>
      <c r="K240" s="348"/>
      <c r="L240" s="451"/>
      <c r="M240" s="452"/>
      <c r="N240" s="452"/>
      <c r="O240" s="453"/>
      <c r="P240" s="553" t="s">
        <v>50</v>
      </c>
      <c r="Q240" s="554"/>
      <c r="R240" s="555"/>
      <c r="S240" s="264" t="str">
        <f>IF(S238="","",VLOOKUP(S238,'シフト記号表（勤務時間帯）'!$C$6:$U$35,19,FALSE))</f>
        <v/>
      </c>
      <c r="T240" s="265" t="str">
        <f>IF(T238="","",VLOOKUP(T238,'シフト記号表（勤務時間帯）'!$C$6:$U$35,19,FALSE))</f>
        <v/>
      </c>
      <c r="U240" s="265" t="str">
        <f>IF(U238="","",VLOOKUP(U238,'シフト記号表（勤務時間帯）'!$C$6:$U$35,19,FALSE))</f>
        <v/>
      </c>
      <c r="V240" s="265" t="str">
        <f>IF(V238="","",VLOOKUP(V238,'シフト記号表（勤務時間帯）'!$C$6:$U$35,19,FALSE))</f>
        <v/>
      </c>
      <c r="W240" s="265" t="str">
        <f>IF(W238="","",VLOOKUP(W238,'シフト記号表（勤務時間帯）'!$C$6:$U$35,19,FALSE))</f>
        <v/>
      </c>
      <c r="X240" s="265" t="str">
        <f>IF(X238="","",VLOOKUP(X238,'シフト記号表（勤務時間帯）'!$C$6:$U$35,19,FALSE))</f>
        <v/>
      </c>
      <c r="Y240" s="266" t="str">
        <f>IF(Y238="","",VLOOKUP(Y238,'シフト記号表（勤務時間帯）'!$C$6:$U$35,19,FALSE))</f>
        <v/>
      </c>
      <c r="Z240" s="264" t="str">
        <f>IF(Z238="","",VLOOKUP(Z238,'シフト記号表（勤務時間帯）'!$C$6:$U$35,19,FALSE))</f>
        <v/>
      </c>
      <c r="AA240" s="265" t="str">
        <f>IF(AA238="","",VLOOKUP(AA238,'シフト記号表（勤務時間帯）'!$C$6:$U$35,19,FALSE))</f>
        <v/>
      </c>
      <c r="AB240" s="265" t="str">
        <f>IF(AB238="","",VLOOKUP(AB238,'シフト記号表（勤務時間帯）'!$C$6:$U$35,19,FALSE))</f>
        <v/>
      </c>
      <c r="AC240" s="265" t="str">
        <f>IF(AC238="","",VLOOKUP(AC238,'シフト記号表（勤務時間帯）'!$C$6:$U$35,19,FALSE))</f>
        <v/>
      </c>
      <c r="AD240" s="265" t="str">
        <f>IF(AD238="","",VLOOKUP(AD238,'シフト記号表（勤務時間帯）'!$C$6:$U$35,19,FALSE))</f>
        <v/>
      </c>
      <c r="AE240" s="265" t="str">
        <f>IF(AE238="","",VLOOKUP(AE238,'シフト記号表（勤務時間帯）'!$C$6:$U$35,19,FALSE))</f>
        <v/>
      </c>
      <c r="AF240" s="266" t="str">
        <f>IF(AF238="","",VLOOKUP(AF238,'シフト記号表（勤務時間帯）'!$C$6:$U$35,19,FALSE))</f>
        <v/>
      </c>
      <c r="AG240" s="264" t="str">
        <f>IF(AG238="","",VLOOKUP(AG238,'シフト記号表（勤務時間帯）'!$C$6:$U$35,19,FALSE))</f>
        <v/>
      </c>
      <c r="AH240" s="265" t="str">
        <f>IF(AH238="","",VLOOKUP(AH238,'シフト記号表（勤務時間帯）'!$C$6:$U$35,19,FALSE))</f>
        <v/>
      </c>
      <c r="AI240" s="265" t="str">
        <f>IF(AI238="","",VLOOKUP(AI238,'シフト記号表（勤務時間帯）'!$C$6:$U$35,19,FALSE))</f>
        <v/>
      </c>
      <c r="AJ240" s="265" t="str">
        <f>IF(AJ238="","",VLOOKUP(AJ238,'シフト記号表（勤務時間帯）'!$C$6:$U$35,19,FALSE))</f>
        <v/>
      </c>
      <c r="AK240" s="265" t="str">
        <f>IF(AK238="","",VLOOKUP(AK238,'シフト記号表（勤務時間帯）'!$C$6:$U$35,19,FALSE))</f>
        <v/>
      </c>
      <c r="AL240" s="265" t="str">
        <f>IF(AL238="","",VLOOKUP(AL238,'シフト記号表（勤務時間帯）'!$C$6:$U$35,19,FALSE))</f>
        <v/>
      </c>
      <c r="AM240" s="266" t="str">
        <f>IF(AM238="","",VLOOKUP(AM238,'シフト記号表（勤務時間帯）'!$C$6:$U$35,19,FALSE))</f>
        <v/>
      </c>
      <c r="AN240" s="264" t="str">
        <f>IF(AN238="","",VLOOKUP(AN238,'シフト記号表（勤務時間帯）'!$C$6:$U$35,19,FALSE))</f>
        <v/>
      </c>
      <c r="AO240" s="265" t="str">
        <f>IF(AO238="","",VLOOKUP(AO238,'シフト記号表（勤務時間帯）'!$C$6:$U$35,19,FALSE))</f>
        <v/>
      </c>
      <c r="AP240" s="265" t="str">
        <f>IF(AP238="","",VLOOKUP(AP238,'シフト記号表（勤務時間帯）'!$C$6:$U$35,19,FALSE))</f>
        <v/>
      </c>
      <c r="AQ240" s="265" t="str">
        <f>IF(AQ238="","",VLOOKUP(AQ238,'シフト記号表（勤務時間帯）'!$C$6:$U$35,19,FALSE))</f>
        <v/>
      </c>
      <c r="AR240" s="265" t="str">
        <f>IF(AR238="","",VLOOKUP(AR238,'シフト記号表（勤務時間帯）'!$C$6:$U$35,19,FALSE))</f>
        <v/>
      </c>
      <c r="AS240" s="265" t="str">
        <f>IF(AS238="","",VLOOKUP(AS238,'シフト記号表（勤務時間帯）'!$C$6:$U$35,19,FALSE))</f>
        <v/>
      </c>
      <c r="AT240" s="266" t="str">
        <f>IF(AT238="","",VLOOKUP(AT238,'シフト記号表（勤務時間帯）'!$C$6:$U$35,19,FALSE))</f>
        <v/>
      </c>
      <c r="AU240" s="264" t="str">
        <f>IF(AU238="","",VLOOKUP(AU238,'シフト記号表（勤務時間帯）'!$C$6:$U$35,19,FALSE))</f>
        <v/>
      </c>
      <c r="AV240" s="265" t="str">
        <f>IF(AV238="","",VLOOKUP(AV238,'シフト記号表（勤務時間帯）'!$C$6:$U$35,19,FALSE))</f>
        <v/>
      </c>
      <c r="AW240" s="265" t="str">
        <f>IF(AW238="","",VLOOKUP(AW238,'シフト記号表（勤務時間帯）'!$C$6:$U$35,19,FALSE))</f>
        <v/>
      </c>
      <c r="AX240" s="530">
        <f>IF($BB$3="４週",SUM(S240:AT240),IF($BB$3="暦月",SUM(S240:AW240),""))</f>
        <v>0</v>
      </c>
      <c r="AY240" s="531"/>
      <c r="AZ240" s="542">
        <f>IF($BB$3="４週",AX240/4,IF($BB$3="暦月",'地密通所（100名）'!AX240/('地密通所（100名）'!$BB$8/7),""))</f>
        <v>0</v>
      </c>
      <c r="BA240" s="543"/>
      <c r="BB240" s="470"/>
      <c r="BC240" s="452"/>
      <c r="BD240" s="452"/>
      <c r="BE240" s="452"/>
      <c r="BF240" s="453"/>
    </row>
    <row r="241" spans="2:58" ht="20.25" customHeight="1" x14ac:dyDescent="0.4">
      <c r="B241" s="528">
        <f>B238+1</f>
        <v>74</v>
      </c>
      <c r="C241" s="416"/>
      <c r="D241" s="417"/>
      <c r="E241" s="418"/>
      <c r="F241" s="118"/>
      <c r="G241" s="445"/>
      <c r="H241" s="447"/>
      <c r="I241" s="347"/>
      <c r="J241" s="347"/>
      <c r="K241" s="348"/>
      <c r="L241" s="448"/>
      <c r="M241" s="449"/>
      <c r="N241" s="449"/>
      <c r="O241" s="450"/>
      <c r="P241" s="536" t="s">
        <v>49</v>
      </c>
      <c r="Q241" s="537"/>
      <c r="R241" s="538"/>
      <c r="S241" s="274"/>
      <c r="T241" s="273"/>
      <c r="U241" s="273"/>
      <c r="V241" s="273"/>
      <c r="W241" s="273"/>
      <c r="X241" s="273"/>
      <c r="Y241" s="275"/>
      <c r="Z241" s="274"/>
      <c r="AA241" s="273"/>
      <c r="AB241" s="273"/>
      <c r="AC241" s="273"/>
      <c r="AD241" s="273"/>
      <c r="AE241" s="273"/>
      <c r="AF241" s="275"/>
      <c r="AG241" s="274"/>
      <c r="AH241" s="273"/>
      <c r="AI241" s="273"/>
      <c r="AJ241" s="273"/>
      <c r="AK241" s="273"/>
      <c r="AL241" s="273"/>
      <c r="AM241" s="275"/>
      <c r="AN241" s="274"/>
      <c r="AO241" s="273"/>
      <c r="AP241" s="273"/>
      <c r="AQ241" s="273"/>
      <c r="AR241" s="273"/>
      <c r="AS241" s="273"/>
      <c r="AT241" s="275"/>
      <c r="AU241" s="274"/>
      <c r="AV241" s="273"/>
      <c r="AW241" s="273"/>
      <c r="AX241" s="638"/>
      <c r="AY241" s="639"/>
      <c r="AZ241" s="640"/>
      <c r="BA241" s="641"/>
      <c r="BB241" s="468"/>
      <c r="BC241" s="449"/>
      <c r="BD241" s="449"/>
      <c r="BE241" s="449"/>
      <c r="BF241" s="450"/>
    </row>
    <row r="242" spans="2:58" ht="20.25" customHeight="1" x14ac:dyDescent="0.4">
      <c r="B242" s="528"/>
      <c r="C242" s="419"/>
      <c r="D242" s="420"/>
      <c r="E242" s="421"/>
      <c r="F242" s="92"/>
      <c r="G242" s="342"/>
      <c r="H242" s="346"/>
      <c r="I242" s="347"/>
      <c r="J242" s="347"/>
      <c r="K242" s="348"/>
      <c r="L242" s="403"/>
      <c r="M242" s="404"/>
      <c r="N242" s="404"/>
      <c r="O242" s="405"/>
      <c r="P242" s="546" t="s">
        <v>15</v>
      </c>
      <c r="Q242" s="547"/>
      <c r="R242" s="548"/>
      <c r="S242" s="261" t="str">
        <f>IF(S241="","",VLOOKUP(S241,'シフト記号表（勤務時間帯）'!$C$6:$K$35,9,FALSE))</f>
        <v/>
      </c>
      <c r="T242" s="262" t="str">
        <f>IF(T241="","",VLOOKUP(T241,'シフト記号表（勤務時間帯）'!$C$6:$K$35,9,FALSE))</f>
        <v/>
      </c>
      <c r="U242" s="262" t="str">
        <f>IF(U241="","",VLOOKUP(U241,'シフト記号表（勤務時間帯）'!$C$6:$K$35,9,FALSE))</f>
        <v/>
      </c>
      <c r="V242" s="262" t="str">
        <f>IF(V241="","",VLOOKUP(V241,'シフト記号表（勤務時間帯）'!$C$6:$K$35,9,FALSE))</f>
        <v/>
      </c>
      <c r="W242" s="262" t="str">
        <f>IF(W241="","",VLOOKUP(W241,'シフト記号表（勤務時間帯）'!$C$6:$K$35,9,FALSE))</f>
        <v/>
      </c>
      <c r="X242" s="262" t="str">
        <f>IF(X241="","",VLOOKUP(X241,'シフト記号表（勤務時間帯）'!$C$6:$K$35,9,FALSE))</f>
        <v/>
      </c>
      <c r="Y242" s="263" t="str">
        <f>IF(Y241="","",VLOOKUP(Y241,'シフト記号表（勤務時間帯）'!$C$6:$K$35,9,FALSE))</f>
        <v/>
      </c>
      <c r="Z242" s="261" t="str">
        <f>IF(Z241="","",VLOOKUP(Z241,'シフト記号表（勤務時間帯）'!$C$6:$K$35,9,FALSE))</f>
        <v/>
      </c>
      <c r="AA242" s="262" t="str">
        <f>IF(AA241="","",VLOOKUP(AA241,'シフト記号表（勤務時間帯）'!$C$6:$K$35,9,FALSE))</f>
        <v/>
      </c>
      <c r="AB242" s="262" t="str">
        <f>IF(AB241="","",VLOOKUP(AB241,'シフト記号表（勤務時間帯）'!$C$6:$K$35,9,FALSE))</f>
        <v/>
      </c>
      <c r="AC242" s="262" t="str">
        <f>IF(AC241="","",VLOOKUP(AC241,'シフト記号表（勤務時間帯）'!$C$6:$K$35,9,FALSE))</f>
        <v/>
      </c>
      <c r="AD242" s="262" t="str">
        <f>IF(AD241="","",VLOOKUP(AD241,'シフト記号表（勤務時間帯）'!$C$6:$K$35,9,FALSE))</f>
        <v/>
      </c>
      <c r="AE242" s="262" t="str">
        <f>IF(AE241="","",VLOOKUP(AE241,'シフト記号表（勤務時間帯）'!$C$6:$K$35,9,FALSE))</f>
        <v/>
      </c>
      <c r="AF242" s="263" t="str">
        <f>IF(AF241="","",VLOOKUP(AF241,'シフト記号表（勤務時間帯）'!$C$6:$K$35,9,FALSE))</f>
        <v/>
      </c>
      <c r="AG242" s="261" t="str">
        <f>IF(AG241="","",VLOOKUP(AG241,'シフト記号表（勤務時間帯）'!$C$6:$K$35,9,FALSE))</f>
        <v/>
      </c>
      <c r="AH242" s="262" t="str">
        <f>IF(AH241="","",VLOOKUP(AH241,'シフト記号表（勤務時間帯）'!$C$6:$K$35,9,FALSE))</f>
        <v/>
      </c>
      <c r="AI242" s="262" t="str">
        <f>IF(AI241="","",VLOOKUP(AI241,'シフト記号表（勤務時間帯）'!$C$6:$K$35,9,FALSE))</f>
        <v/>
      </c>
      <c r="AJ242" s="262" t="str">
        <f>IF(AJ241="","",VLOOKUP(AJ241,'シフト記号表（勤務時間帯）'!$C$6:$K$35,9,FALSE))</f>
        <v/>
      </c>
      <c r="AK242" s="262" t="str">
        <f>IF(AK241="","",VLOOKUP(AK241,'シフト記号表（勤務時間帯）'!$C$6:$K$35,9,FALSE))</f>
        <v/>
      </c>
      <c r="AL242" s="262" t="str">
        <f>IF(AL241="","",VLOOKUP(AL241,'シフト記号表（勤務時間帯）'!$C$6:$K$35,9,FALSE))</f>
        <v/>
      </c>
      <c r="AM242" s="263" t="str">
        <f>IF(AM241="","",VLOOKUP(AM241,'シフト記号表（勤務時間帯）'!$C$6:$K$35,9,FALSE))</f>
        <v/>
      </c>
      <c r="AN242" s="261" t="str">
        <f>IF(AN241="","",VLOOKUP(AN241,'シフト記号表（勤務時間帯）'!$C$6:$K$35,9,FALSE))</f>
        <v/>
      </c>
      <c r="AO242" s="262" t="str">
        <f>IF(AO241="","",VLOOKUP(AO241,'シフト記号表（勤務時間帯）'!$C$6:$K$35,9,FALSE))</f>
        <v/>
      </c>
      <c r="AP242" s="262" t="str">
        <f>IF(AP241="","",VLOOKUP(AP241,'シフト記号表（勤務時間帯）'!$C$6:$K$35,9,FALSE))</f>
        <v/>
      </c>
      <c r="AQ242" s="262" t="str">
        <f>IF(AQ241="","",VLOOKUP(AQ241,'シフト記号表（勤務時間帯）'!$C$6:$K$35,9,FALSE))</f>
        <v/>
      </c>
      <c r="AR242" s="262" t="str">
        <f>IF(AR241="","",VLOOKUP(AR241,'シフト記号表（勤務時間帯）'!$C$6:$K$35,9,FALSE))</f>
        <v/>
      </c>
      <c r="AS242" s="262" t="str">
        <f>IF(AS241="","",VLOOKUP(AS241,'シフト記号表（勤務時間帯）'!$C$6:$K$35,9,FALSE))</f>
        <v/>
      </c>
      <c r="AT242" s="263" t="str">
        <f>IF(AT241="","",VLOOKUP(AT241,'シフト記号表（勤務時間帯）'!$C$6:$K$35,9,FALSE))</f>
        <v/>
      </c>
      <c r="AU242" s="261" t="str">
        <f>IF(AU241="","",VLOOKUP(AU241,'シフト記号表（勤務時間帯）'!$C$6:$K$35,9,FALSE))</f>
        <v/>
      </c>
      <c r="AV242" s="262" t="str">
        <f>IF(AV241="","",VLOOKUP(AV241,'シフト記号表（勤務時間帯）'!$C$6:$K$35,9,FALSE))</f>
        <v/>
      </c>
      <c r="AW242" s="262" t="str">
        <f>IF(AW241="","",VLOOKUP(AW241,'シフト記号表（勤務時間帯）'!$C$6:$K$35,9,FALSE))</f>
        <v/>
      </c>
      <c r="AX242" s="549">
        <f>IF($BB$3="４週",SUM(S242:AT242),IF($BB$3="暦月",SUM(S242:AW242),""))</f>
        <v>0</v>
      </c>
      <c r="AY242" s="550"/>
      <c r="AZ242" s="551">
        <f>IF($BB$3="４週",AX242/4,IF($BB$3="暦月",'地密通所（100名）'!AX242/('地密通所（100名）'!$BB$8/7),""))</f>
        <v>0</v>
      </c>
      <c r="BA242" s="552"/>
      <c r="BB242" s="469"/>
      <c r="BC242" s="404"/>
      <c r="BD242" s="404"/>
      <c r="BE242" s="404"/>
      <c r="BF242" s="405"/>
    </row>
    <row r="243" spans="2:58" ht="20.25" customHeight="1" x14ac:dyDescent="0.4">
      <c r="B243" s="528"/>
      <c r="C243" s="422"/>
      <c r="D243" s="423"/>
      <c r="E243" s="424"/>
      <c r="F243" s="121">
        <f>C241</f>
        <v>0</v>
      </c>
      <c r="G243" s="446"/>
      <c r="H243" s="346"/>
      <c r="I243" s="347"/>
      <c r="J243" s="347"/>
      <c r="K243" s="348"/>
      <c r="L243" s="451"/>
      <c r="M243" s="452"/>
      <c r="N243" s="452"/>
      <c r="O243" s="453"/>
      <c r="P243" s="553" t="s">
        <v>50</v>
      </c>
      <c r="Q243" s="554"/>
      <c r="R243" s="555"/>
      <c r="S243" s="264" t="str">
        <f>IF(S241="","",VLOOKUP(S241,'シフト記号表（勤務時間帯）'!$C$6:$U$35,19,FALSE))</f>
        <v/>
      </c>
      <c r="T243" s="265" t="str">
        <f>IF(T241="","",VLOOKUP(T241,'シフト記号表（勤務時間帯）'!$C$6:$U$35,19,FALSE))</f>
        <v/>
      </c>
      <c r="U243" s="265" t="str">
        <f>IF(U241="","",VLOOKUP(U241,'シフト記号表（勤務時間帯）'!$C$6:$U$35,19,FALSE))</f>
        <v/>
      </c>
      <c r="V243" s="265" t="str">
        <f>IF(V241="","",VLOOKUP(V241,'シフト記号表（勤務時間帯）'!$C$6:$U$35,19,FALSE))</f>
        <v/>
      </c>
      <c r="W243" s="265" t="str">
        <f>IF(W241="","",VLOOKUP(W241,'シフト記号表（勤務時間帯）'!$C$6:$U$35,19,FALSE))</f>
        <v/>
      </c>
      <c r="X243" s="265" t="str">
        <f>IF(X241="","",VLOOKUP(X241,'シフト記号表（勤務時間帯）'!$C$6:$U$35,19,FALSE))</f>
        <v/>
      </c>
      <c r="Y243" s="266" t="str">
        <f>IF(Y241="","",VLOOKUP(Y241,'シフト記号表（勤務時間帯）'!$C$6:$U$35,19,FALSE))</f>
        <v/>
      </c>
      <c r="Z243" s="264" t="str">
        <f>IF(Z241="","",VLOOKUP(Z241,'シフト記号表（勤務時間帯）'!$C$6:$U$35,19,FALSE))</f>
        <v/>
      </c>
      <c r="AA243" s="265" t="str">
        <f>IF(AA241="","",VLOOKUP(AA241,'シフト記号表（勤務時間帯）'!$C$6:$U$35,19,FALSE))</f>
        <v/>
      </c>
      <c r="AB243" s="265" t="str">
        <f>IF(AB241="","",VLOOKUP(AB241,'シフト記号表（勤務時間帯）'!$C$6:$U$35,19,FALSE))</f>
        <v/>
      </c>
      <c r="AC243" s="265" t="str">
        <f>IF(AC241="","",VLOOKUP(AC241,'シフト記号表（勤務時間帯）'!$C$6:$U$35,19,FALSE))</f>
        <v/>
      </c>
      <c r="AD243" s="265" t="str">
        <f>IF(AD241="","",VLOOKUP(AD241,'シフト記号表（勤務時間帯）'!$C$6:$U$35,19,FALSE))</f>
        <v/>
      </c>
      <c r="AE243" s="265" t="str">
        <f>IF(AE241="","",VLOOKUP(AE241,'シフト記号表（勤務時間帯）'!$C$6:$U$35,19,FALSE))</f>
        <v/>
      </c>
      <c r="AF243" s="266" t="str">
        <f>IF(AF241="","",VLOOKUP(AF241,'シフト記号表（勤務時間帯）'!$C$6:$U$35,19,FALSE))</f>
        <v/>
      </c>
      <c r="AG243" s="264" t="str">
        <f>IF(AG241="","",VLOOKUP(AG241,'シフト記号表（勤務時間帯）'!$C$6:$U$35,19,FALSE))</f>
        <v/>
      </c>
      <c r="AH243" s="265" t="str">
        <f>IF(AH241="","",VLOOKUP(AH241,'シフト記号表（勤務時間帯）'!$C$6:$U$35,19,FALSE))</f>
        <v/>
      </c>
      <c r="AI243" s="265" t="str">
        <f>IF(AI241="","",VLOOKUP(AI241,'シフト記号表（勤務時間帯）'!$C$6:$U$35,19,FALSE))</f>
        <v/>
      </c>
      <c r="AJ243" s="265" t="str">
        <f>IF(AJ241="","",VLOOKUP(AJ241,'シフト記号表（勤務時間帯）'!$C$6:$U$35,19,FALSE))</f>
        <v/>
      </c>
      <c r="AK243" s="265" t="str">
        <f>IF(AK241="","",VLOOKUP(AK241,'シフト記号表（勤務時間帯）'!$C$6:$U$35,19,FALSE))</f>
        <v/>
      </c>
      <c r="AL243" s="265" t="str">
        <f>IF(AL241="","",VLOOKUP(AL241,'シフト記号表（勤務時間帯）'!$C$6:$U$35,19,FALSE))</f>
        <v/>
      </c>
      <c r="AM243" s="266" t="str">
        <f>IF(AM241="","",VLOOKUP(AM241,'シフト記号表（勤務時間帯）'!$C$6:$U$35,19,FALSE))</f>
        <v/>
      </c>
      <c r="AN243" s="264" t="str">
        <f>IF(AN241="","",VLOOKUP(AN241,'シフト記号表（勤務時間帯）'!$C$6:$U$35,19,FALSE))</f>
        <v/>
      </c>
      <c r="AO243" s="265" t="str">
        <f>IF(AO241="","",VLOOKUP(AO241,'シフト記号表（勤務時間帯）'!$C$6:$U$35,19,FALSE))</f>
        <v/>
      </c>
      <c r="AP243" s="265" t="str">
        <f>IF(AP241="","",VLOOKUP(AP241,'シフト記号表（勤務時間帯）'!$C$6:$U$35,19,FALSE))</f>
        <v/>
      </c>
      <c r="AQ243" s="265" t="str">
        <f>IF(AQ241="","",VLOOKUP(AQ241,'シフト記号表（勤務時間帯）'!$C$6:$U$35,19,FALSE))</f>
        <v/>
      </c>
      <c r="AR243" s="265" t="str">
        <f>IF(AR241="","",VLOOKUP(AR241,'シフト記号表（勤務時間帯）'!$C$6:$U$35,19,FALSE))</f>
        <v/>
      </c>
      <c r="AS243" s="265" t="str">
        <f>IF(AS241="","",VLOOKUP(AS241,'シフト記号表（勤務時間帯）'!$C$6:$U$35,19,FALSE))</f>
        <v/>
      </c>
      <c r="AT243" s="266" t="str">
        <f>IF(AT241="","",VLOOKUP(AT241,'シフト記号表（勤務時間帯）'!$C$6:$U$35,19,FALSE))</f>
        <v/>
      </c>
      <c r="AU243" s="264" t="str">
        <f>IF(AU241="","",VLOOKUP(AU241,'シフト記号表（勤務時間帯）'!$C$6:$U$35,19,FALSE))</f>
        <v/>
      </c>
      <c r="AV243" s="265" t="str">
        <f>IF(AV241="","",VLOOKUP(AV241,'シフト記号表（勤務時間帯）'!$C$6:$U$35,19,FALSE))</f>
        <v/>
      </c>
      <c r="AW243" s="265" t="str">
        <f>IF(AW241="","",VLOOKUP(AW241,'シフト記号表（勤務時間帯）'!$C$6:$U$35,19,FALSE))</f>
        <v/>
      </c>
      <c r="AX243" s="530">
        <f>IF($BB$3="４週",SUM(S243:AT243),IF($BB$3="暦月",SUM(S243:AW243),""))</f>
        <v>0</v>
      </c>
      <c r="AY243" s="531"/>
      <c r="AZ243" s="542">
        <f>IF($BB$3="４週",AX243/4,IF($BB$3="暦月",'地密通所（100名）'!AX243/('地密通所（100名）'!$BB$8/7),""))</f>
        <v>0</v>
      </c>
      <c r="BA243" s="543"/>
      <c r="BB243" s="470"/>
      <c r="BC243" s="452"/>
      <c r="BD243" s="452"/>
      <c r="BE243" s="452"/>
      <c r="BF243" s="453"/>
    </row>
    <row r="244" spans="2:58" ht="20.25" customHeight="1" x14ac:dyDescent="0.4">
      <c r="B244" s="528">
        <f>B241+1</f>
        <v>75</v>
      </c>
      <c r="C244" s="416"/>
      <c r="D244" s="417"/>
      <c r="E244" s="418"/>
      <c r="F244" s="118"/>
      <c r="G244" s="445"/>
      <c r="H244" s="447"/>
      <c r="I244" s="347"/>
      <c r="J244" s="347"/>
      <c r="K244" s="348"/>
      <c r="L244" s="448"/>
      <c r="M244" s="449"/>
      <c r="N244" s="449"/>
      <c r="O244" s="450"/>
      <c r="P244" s="536" t="s">
        <v>49</v>
      </c>
      <c r="Q244" s="537"/>
      <c r="R244" s="538"/>
      <c r="S244" s="274"/>
      <c r="T244" s="273"/>
      <c r="U244" s="273"/>
      <c r="V244" s="273"/>
      <c r="W244" s="273"/>
      <c r="X244" s="273"/>
      <c r="Y244" s="275"/>
      <c r="Z244" s="274"/>
      <c r="AA244" s="273"/>
      <c r="AB244" s="273"/>
      <c r="AC244" s="273"/>
      <c r="AD244" s="273"/>
      <c r="AE244" s="273"/>
      <c r="AF244" s="275"/>
      <c r="AG244" s="274"/>
      <c r="AH244" s="273"/>
      <c r="AI244" s="273"/>
      <c r="AJ244" s="273"/>
      <c r="AK244" s="273"/>
      <c r="AL244" s="273"/>
      <c r="AM244" s="275"/>
      <c r="AN244" s="274"/>
      <c r="AO244" s="273"/>
      <c r="AP244" s="273"/>
      <c r="AQ244" s="273"/>
      <c r="AR244" s="273"/>
      <c r="AS244" s="273"/>
      <c r="AT244" s="275"/>
      <c r="AU244" s="274"/>
      <c r="AV244" s="273"/>
      <c r="AW244" s="273"/>
      <c r="AX244" s="638"/>
      <c r="AY244" s="639"/>
      <c r="AZ244" s="640"/>
      <c r="BA244" s="641"/>
      <c r="BB244" s="468"/>
      <c r="BC244" s="449"/>
      <c r="BD244" s="449"/>
      <c r="BE244" s="449"/>
      <c r="BF244" s="450"/>
    </row>
    <row r="245" spans="2:58" ht="20.25" customHeight="1" x14ac:dyDescent="0.4">
      <c r="B245" s="528"/>
      <c r="C245" s="419"/>
      <c r="D245" s="420"/>
      <c r="E245" s="421"/>
      <c r="F245" s="92"/>
      <c r="G245" s="342"/>
      <c r="H245" s="346"/>
      <c r="I245" s="347"/>
      <c r="J245" s="347"/>
      <c r="K245" s="348"/>
      <c r="L245" s="403"/>
      <c r="M245" s="404"/>
      <c r="N245" s="404"/>
      <c r="O245" s="405"/>
      <c r="P245" s="546" t="s">
        <v>15</v>
      </c>
      <c r="Q245" s="547"/>
      <c r="R245" s="548"/>
      <c r="S245" s="261" t="str">
        <f>IF(S244="","",VLOOKUP(S244,'シフト記号表（勤務時間帯）'!$C$6:$K$35,9,FALSE))</f>
        <v/>
      </c>
      <c r="T245" s="262" t="str">
        <f>IF(T244="","",VLOOKUP(T244,'シフト記号表（勤務時間帯）'!$C$6:$K$35,9,FALSE))</f>
        <v/>
      </c>
      <c r="U245" s="262" t="str">
        <f>IF(U244="","",VLOOKUP(U244,'シフト記号表（勤務時間帯）'!$C$6:$K$35,9,FALSE))</f>
        <v/>
      </c>
      <c r="V245" s="262" t="str">
        <f>IF(V244="","",VLOOKUP(V244,'シフト記号表（勤務時間帯）'!$C$6:$K$35,9,FALSE))</f>
        <v/>
      </c>
      <c r="W245" s="262" t="str">
        <f>IF(W244="","",VLOOKUP(W244,'シフト記号表（勤務時間帯）'!$C$6:$K$35,9,FALSE))</f>
        <v/>
      </c>
      <c r="X245" s="262" t="str">
        <f>IF(X244="","",VLOOKUP(X244,'シフト記号表（勤務時間帯）'!$C$6:$K$35,9,FALSE))</f>
        <v/>
      </c>
      <c r="Y245" s="263" t="str">
        <f>IF(Y244="","",VLOOKUP(Y244,'シフト記号表（勤務時間帯）'!$C$6:$K$35,9,FALSE))</f>
        <v/>
      </c>
      <c r="Z245" s="261" t="str">
        <f>IF(Z244="","",VLOOKUP(Z244,'シフト記号表（勤務時間帯）'!$C$6:$K$35,9,FALSE))</f>
        <v/>
      </c>
      <c r="AA245" s="262" t="str">
        <f>IF(AA244="","",VLOOKUP(AA244,'シフト記号表（勤務時間帯）'!$C$6:$K$35,9,FALSE))</f>
        <v/>
      </c>
      <c r="AB245" s="262" t="str">
        <f>IF(AB244="","",VLOOKUP(AB244,'シフト記号表（勤務時間帯）'!$C$6:$K$35,9,FALSE))</f>
        <v/>
      </c>
      <c r="AC245" s="262" t="str">
        <f>IF(AC244="","",VLOOKUP(AC244,'シフト記号表（勤務時間帯）'!$C$6:$K$35,9,FALSE))</f>
        <v/>
      </c>
      <c r="AD245" s="262" t="str">
        <f>IF(AD244="","",VLOOKUP(AD244,'シフト記号表（勤務時間帯）'!$C$6:$K$35,9,FALSE))</f>
        <v/>
      </c>
      <c r="AE245" s="262" t="str">
        <f>IF(AE244="","",VLOOKUP(AE244,'シフト記号表（勤務時間帯）'!$C$6:$K$35,9,FALSE))</f>
        <v/>
      </c>
      <c r="AF245" s="263" t="str">
        <f>IF(AF244="","",VLOOKUP(AF244,'シフト記号表（勤務時間帯）'!$C$6:$K$35,9,FALSE))</f>
        <v/>
      </c>
      <c r="AG245" s="261" t="str">
        <f>IF(AG244="","",VLOOKUP(AG244,'シフト記号表（勤務時間帯）'!$C$6:$K$35,9,FALSE))</f>
        <v/>
      </c>
      <c r="AH245" s="262" t="str">
        <f>IF(AH244="","",VLOOKUP(AH244,'シフト記号表（勤務時間帯）'!$C$6:$K$35,9,FALSE))</f>
        <v/>
      </c>
      <c r="AI245" s="262" t="str">
        <f>IF(AI244="","",VLOOKUP(AI244,'シフト記号表（勤務時間帯）'!$C$6:$K$35,9,FALSE))</f>
        <v/>
      </c>
      <c r="AJ245" s="262" t="str">
        <f>IF(AJ244="","",VLOOKUP(AJ244,'シフト記号表（勤務時間帯）'!$C$6:$K$35,9,FALSE))</f>
        <v/>
      </c>
      <c r="AK245" s="262" t="str">
        <f>IF(AK244="","",VLOOKUP(AK244,'シフト記号表（勤務時間帯）'!$C$6:$K$35,9,FALSE))</f>
        <v/>
      </c>
      <c r="AL245" s="262" t="str">
        <f>IF(AL244="","",VLOOKUP(AL244,'シフト記号表（勤務時間帯）'!$C$6:$K$35,9,FALSE))</f>
        <v/>
      </c>
      <c r="AM245" s="263" t="str">
        <f>IF(AM244="","",VLOOKUP(AM244,'シフト記号表（勤務時間帯）'!$C$6:$K$35,9,FALSE))</f>
        <v/>
      </c>
      <c r="AN245" s="261" t="str">
        <f>IF(AN244="","",VLOOKUP(AN244,'シフト記号表（勤務時間帯）'!$C$6:$K$35,9,FALSE))</f>
        <v/>
      </c>
      <c r="AO245" s="262" t="str">
        <f>IF(AO244="","",VLOOKUP(AO244,'シフト記号表（勤務時間帯）'!$C$6:$K$35,9,FALSE))</f>
        <v/>
      </c>
      <c r="AP245" s="262" t="str">
        <f>IF(AP244="","",VLOOKUP(AP244,'シフト記号表（勤務時間帯）'!$C$6:$K$35,9,FALSE))</f>
        <v/>
      </c>
      <c r="AQ245" s="262" t="str">
        <f>IF(AQ244="","",VLOOKUP(AQ244,'シフト記号表（勤務時間帯）'!$C$6:$K$35,9,FALSE))</f>
        <v/>
      </c>
      <c r="AR245" s="262" t="str">
        <f>IF(AR244="","",VLOOKUP(AR244,'シフト記号表（勤務時間帯）'!$C$6:$K$35,9,FALSE))</f>
        <v/>
      </c>
      <c r="AS245" s="262" t="str">
        <f>IF(AS244="","",VLOOKUP(AS244,'シフト記号表（勤務時間帯）'!$C$6:$K$35,9,FALSE))</f>
        <v/>
      </c>
      <c r="AT245" s="263" t="str">
        <f>IF(AT244="","",VLOOKUP(AT244,'シフト記号表（勤務時間帯）'!$C$6:$K$35,9,FALSE))</f>
        <v/>
      </c>
      <c r="AU245" s="261" t="str">
        <f>IF(AU244="","",VLOOKUP(AU244,'シフト記号表（勤務時間帯）'!$C$6:$K$35,9,FALSE))</f>
        <v/>
      </c>
      <c r="AV245" s="262" t="str">
        <f>IF(AV244="","",VLOOKUP(AV244,'シフト記号表（勤務時間帯）'!$C$6:$K$35,9,FALSE))</f>
        <v/>
      </c>
      <c r="AW245" s="262" t="str">
        <f>IF(AW244="","",VLOOKUP(AW244,'シフト記号表（勤務時間帯）'!$C$6:$K$35,9,FALSE))</f>
        <v/>
      </c>
      <c r="AX245" s="549">
        <f>IF($BB$3="４週",SUM(S245:AT245),IF($BB$3="暦月",SUM(S245:AW245),""))</f>
        <v>0</v>
      </c>
      <c r="AY245" s="550"/>
      <c r="AZ245" s="551">
        <f>IF($BB$3="４週",AX245/4,IF($BB$3="暦月",'地密通所（100名）'!AX245/('地密通所（100名）'!$BB$8/7),""))</f>
        <v>0</v>
      </c>
      <c r="BA245" s="552"/>
      <c r="BB245" s="469"/>
      <c r="BC245" s="404"/>
      <c r="BD245" s="404"/>
      <c r="BE245" s="404"/>
      <c r="BF245" s="405"/>
    </row>
    <row r="246" spans="2:58" ht="20.25" customHeight="1" x14ac:dyDescent="0.4">
      <c r="B246" s="528"/>
      <c r="C246" s="422"/>
      <c r="D246" s="423"/>
      <c r="E246" s="424"/>
      <c r="F246" s="121">
        <f>C244</f>
        <v>0</v>
      </c>
      <c r="G246" s="446"/>
      <c r="H246" s="346"/>
      <c r="I246" s="347"/>
      <c r="J246" s="347"/>
      <c r="K246" s="348"/>
      <c r="L246" s="451"/>
      <c r="M246" s="452"/>
      <c r="N246" s="452"/>
      <c r="O246" s="453"/>
      <c r="P246" s="553" t="s">
        <v>50</v>
      </c>
      <c r="Q246" s="554"/>
      <c r="R246" s="555"/>
      <c r="S246" s="264" t="str">
        <f>IF(S244="","",VLOOKUP(S244,'シフト記号表（勤務時間帯）'!$C$6:$U$35,19,FALSE))</f>
        <v/>
      </c>
      <c r="T246" s="265" t="str">
        <f>IF(T244="","",VLOOKUP(T244,'シフト記号表（勤務時間帯）'!$C$6:$U$35,19,FALSE))</f>
        <v/>
      </c>
      <c r="U246" s="265" t="str">
        <f>IF(U244="","",VLOOKUP(U244,'シフト記号表（勤務時間帯）'!$C$6:$U$35,19,FALSE))</f>
        <v/>
      </c>
      <c r="V246" s="265" t="str">
        <f>IF(V244="","",VLOOKUP(V244,'シフト記号表（勤務時間帯）'!$C$6:$U$35,19,FALSE))</f>
        <v/>
      </c>
      <c r="W246" s="265" t="str">
        <f>IF(W244="","",VLOOKUP(W244,'シフト記号表（勤務時間帯）'!$C$6:$U$35,19,FALSE))</f>
        <v/>
      </c>
      <c r="X246" s="265" t="str">
        <f>IF(X244="","",VLOOKUP(X244,'シフト記号表（勤務時間帯）'!$C$6:$U$35,19,FALSE))</f>
        <v/>
      </c>
      <c r="Y246" s="266" t="str">
        <f>IF(Y244="","",VLOOKUP(Y244,'シフト記号表（勤務時間帯）'!$C$6:$U$35,19,FALSE))</f>
        <v/>
      </c>
      <c r="Z246" s="264" t="str">
        <f>IF(Z244="","",VLOOKUP(Z244,'シフト記号表（勤務時間帯）'!$C$6:$U$35,19,FALSE))</f>
        <v/>
      </c>
      <c r="AA246" s="265" t="str">
        <f>IF(AA244="","",VLOOKUP(AA244,'シフト記号表（勤務時間帯）'!$C$6:$U$35,19,FALSE))</f>
        <v/>
      </c>
      <c r="AB246" s="265" t="str">
        <f>IF(AB244="","",VLOOKUP(AB244,'シフト記号表（勤務時間帯）'!$C$6:$U$35,19,FALSE))</f>
        <v/>
      </c>
      <c r="AC246" s="265" t="str">
        <f>IF(AC244="","",VLOOKUP(AC244,'シフト記号表（勤務時間帯）'!$C$6:$U$35,19,FALSE))</f>
        <v/>
      </c>
      <c r="AD246" s="265" t="str">
        <f>IF(AD244="","",VLOOKUP(AD244,'シフト記号表（勤務時間帯）'!$C$6:$U$35,19,FALSE))</f>
        <v/>
      </c>
      <c r="AE246" s="265" t="str">
        <f>IF(AE244="","",VLOOKUP(AE244,'シフト記号表（勤務時間帯）'!$C$6:$U$35,19,FALSE))</f>
        <v/>
      </c>
      <c r="AF246" s="266" t="str">
        <f>IF(AF244="","",VLOOKUP(AF244,'シフト記号表（勤務時間帯）'!$C$6:$U$35,19,FALSE))</f>
        <v/>
      </c>
      <c r="AG246" s="264" t="str">
        <f>IF(AG244="","",VLOOKUP(AG244,'シフト記号表（勤務時間帯）'!$C$6:$U$35,19,FALSE))</f>
        <v/>
      </c>
      <c r="AH246" s="265" t="str">
        <f>IF(AH244="","",VLOOKUP(AH244,'シフト記号表（勤務時間帯）'!$C$6:$U$35,19,FALSE))</f>
        <v/>
      </c>
      <c r="AI246" s="265" t="str">
        <f>IF(AI244="","",VLOOKUP(AI244,'シフト記号表（勤務時間帯）'!$C$6:$U$35,19,FALSE))</f>
        <v/>
      </c>
      <c r="AJ246" s="265" t="str">
        <f>IF(AJ244="","",VLOOKUP(AJ244,'シフト記号表（勤務時間帯）'!$C$6:$U$35,19,FALSE))</f>
        <v/>
      </c>
      <c r="AK246" s="265" t="str">
        <f>IF(AK244="","",VLOOKUP(AK244,'シフト記号表（勤務時間帯）'!$C$6:$U$35,19,FALSE))</f>
        <v/>
      </c>
      <c r="AL246" s="265" t="str">
        <f>IF(AL244="","",VLOOKUP(AL244,'シフト記号表（勤務時間帯）'!$C$6:$U$35,19,FALSE))</f>
        <v/>
      </c>
      <c r="AM246" s="266" t="str">
        <f>IF(AM244="","",VLOOKUP(AM244,'シフト記号表（勤務時間帯）'!$C$6:$U$35,19,FALSE))</f>
        <v/>
      </c>
      <c r="AN246" s="264" t="str">
        <f>IF(AN244="","",VLOOKUP(AN244,'シフト記号表（勤務時間帯）'!$C$6:$U$35,19,FALSE))</f>
        <v/>
      </c>
      <c r="AO246" s="265" t="str">
        <f>IF(AO244="","",VLOOKUP(AO244,'シフト記号表（勤務時間帯）'!$C$6:$U$35,19,FALSE))</f>
        <v/>
      </c>
      <c r="AP246" s="265" t="str">
        <f>IF(AP244="","",VLOOKUP(AP244,'シフト記号表（勤務時間帯）'!$C$6:$U$35,19,FALSE))</f>
        <v/>
      </c>
      <c r="AQ246" s="265" t="str">
        <f>IF(AQ244="","",VLOOKUP(AQ244,'シフト記号表（勤務時間帯）'!$C$6:$U$35,19,FALSE))</f>
        <v/>
      </c>
      <c r="AR246" s="265" t="str">
        <f>IF(AR244="","",VLOOKUP(AR244,'シフト記号表（勤務時間帯）'!$C$6:$U$35,19,FALSE))</f>
        <v/>
      </c>
      <c r="AS246" s="265" t="str">
        <f>IF(AS244="","",VLOOKUP(AS244,'シフト記号表（勤務時間帯）'!$C$6:$U$35,19,FALSE))</f>
        <v/>
      </c>
      <c r="AT246" s="266" t="str">
        <f>IF(AT244="","",VLOOKUP(AT244,'シフト記号表（勤務時間帯）'!$C$6:$U$35,19,FALSE))</f>
        <v/>
      </c>
      <c r="AU246" s="264" t="str">
        <f>IF(AU244="","",VLOOKUP(AU244,'シフト記号表（勤務時間帯）'!$C$6:$U$35,19,FALSE))</f>
        <v/>
      </c>
      <c r="AV246" s="265" t="str">
        <f>IF(AV244="","",VLOOKUP(AV244,'シフト記号表（勤務時間帯）'!$C$6:$U$35,19,FALSE))</f>
        <v/>
      </c>
      <c r="AW246" s="265" t="str">
        <f>IF(AW244="","",VLOOKUP(AW244,'シフト記号表（勤務時間帯）'!$C$6:$U$35,19,FALSE))</f>
        <v/>
      </c>
      <c r="AX246" s="530">
        <f>IF($BB$3="４週",SUM(S246:AT246),IF($BB$3="暦月",SUM(S246:AW246),""))</f>
        <v>0</v>
      </c>
      <c r="AY246" s="531"/>
      <c r="AZ246" s="542">
        <f>IF($BB$3="４週",AX246/4,IF($BB$3="暦月",'地密通所（100名）'!AX246/('地密通所（100名）'!$BB$8/7),""))</f>
        <v>0</v>
      </c>
      <c r="BA246" s="543"/>
      <c r="BB246" s="470"/>
      <c r="BC246" s="452"/>
      <c r="BD246" s="452"/>
      <c r="BE246" s="452"/>
      <c r="BF246" s="453"/>
    </row>
    <row r="247" spans="2:58" ht="20.25" customHeight="1" x14ac:dyDescent="0.4">
      <c r="B247" s="528">
        <f>B244+1</f>
        <v>76</v>
      </c>
      <c r="C247" s="416"/>
      <c r="D247" s="417"/>
      <c r="E247" s="418"/>
      <c r="F247" s="118"/>
      <c r="G247" s="445"/>
      <c r="H247" s="447"/>
      <c r="I247" s="347"/>
      <c r="J247" s="347"/>
      <c r="K247" s="348"/>
      <c r="L247" s="448"/>
      <c r="M247" s="449"/>
      <c r="N247" s="449"/>
      <c r="O247" s="450"/>
      <c r="P247" s="536" t="s">
        <v>49</v>
      </c>
      <c r="Q247" s="537"/>
      <c r="R247" s="538"/>
      <c r="S247" s="274"/>
      <c r="T247" s="273"/>
      <c r="U247" s="273"/>
      <c r="V247" s="273"/>
      <c r="W247" s="273"/>
      <c r="X247" s="273"/>
      <c r="Y247" s="275"/>
      <c r="Z247" s="274"/>
      <c r="AA247" s="273"/>
      <c r="AB247" s="273"/>
      <c r="AC247" s="273"/>
      <c r="AD247" s="273"/>
      <c r="AE247" s="273"/>
      <c r="AF247" s="275"/>
      <c r="AG247" s="274"/>
      <c r="AH247" s="273"/>
      <c r="AI247" s="273"/>
      <c r="AJ247" s="273"/>
      <c r="AK247" s="273"/>
      <c r="AL247" s="273"/>
      <c r="AM247" s="275"/>
      <c r="AN247" s="274"/>
      <c r="AO247" s="273"/>
      <c r="AP247" s="273"/>
      <c r="AQ247" s="273"/>
      <c r="AR247" s="273"/>
      <c r="AS247" s="273"/>
      <c r="AT247" s="275"/>
      <c r="AU247" s="274"/>
      <c r="AV247" s="273"/>
      <c r="AW247" s="273"/>
      <c r="AX247" s="638"/>
      <c r="AY247" s="639"/>
      <c r="AZ247" s="640"/>
      <c r="BA247" s="641"/>
      <c r="BB247" s="468"/>
      <c r="BC247" s="449"/>
      <c r="BD247" s="449"/>
      <c r="BE247" s="449"/>
      <c r="BF247" s="450"/>
    </row>
    <row r="248" spans="2:58" ht="20.25" customHeight="1" x14ac:dyDescent="0.4">
      <c r="B248" s="528"/>
      <c r="C248" s="419"/>
      <c r="D248" s="420"/>
      <c r="E248" s="421"/>
      <c r="F248" s="92"/>
      <c r="G248" s="342"/>
      <c r="H248" s="346"/>
      <c r="I248" s="347"/>
      <c r="J248" s="347"/>
      <c r="K248" s="348"/>
      <c r="L248" s="403"/>
      <c r="M248" s="404"/>
      <c r="N248" s="404"/>
      <c r="O248" s="405"/>
      <c r="P248" s="546" t="s">
        <v>15</v>
      </c>
      <c r="Q248" s="547"/>
      <c r="R248" s="548"/>
      <c r="S248" s="261" t="str">
        <f>IF(S247="","",VLOOKUP(S247,'シフト記号表（勤務時間帯）'!$C$6:$K$35,9,FALSE))</f>
        <v/>
      </c>
      <c r="T248" s="262" t="str">
        <f>IF(T247="","",VLOOKUP(T247,'シフト記号表（勤務時間帯）'!$C$6:$K$35,9,FALSE))</f>
        <v/>
      </c>
      <c r="U248" s="262" t="str">
        <f>IF(U247="","",VLOOKUP(U247,'シフト記号表（勤務時間帯）'!$C$6:$K$35,9,FALSE))</f>
        <v/>
      </c>
      <c r="V248" s="262" t="str">
        <f>IF(V247="","",VLOOKUP(V247,'シフト記号表（勤務時間帯）'!$C$6:$K$35,9,FALSE))</f>
        <v/>
      </c>
      <c r="W248" s="262" t="str">
        <f>IF(W247="","",VLOOKUP(W247,'シフト記号表（勤務時間帯）'!$C$6:$K$35,9,FALSE))</f>
        <v/>
      </c>
      <c r="X248" s="262" t="str">
        <f>IF(X247="","",VLOOKUP(X247,'シフト記号表（勤務時間帯）'!$C$6:$K$35,9,FALSE))</f>
        <v/>
      </c>
      <c r="Y248" s="263" t="str">
        <f>IF(Y247="","",VLOOKUP(Y247,'シフト記号表（勤務時間帯）'!$C$6:$K$35,9,FALSE))</f>
        <v/>
      </c>
      <c r="Z248" s="261" t="str">
        <f>IF(Z247="","",VLOOKUP(Z247,'シフト記号表（勤務時間帯）'!$C$6:$K$35,9,FALSE))</f>
        <v/>
      </c>
      <c r="AA248" s="262" t="str">
        <f>IF(AA247="","",VLOOKUP(AA247,'シフト記号表（勤務時間帯）'!$C$6:$K$35,9,FALSE))</f>
        <v/>
      </c>
      <c r="AB248" s="262" t="str">
        <f>IF(AB247="","",VLOOKUP(AB247,'シフト記号表（勤務時間帯）'!$C$6:$K$35,9,FALSE))</f>
        <v/>
      </c>
      <c r="AC248" s="262" t="str">
        <f>IF(AC247="","",VLOOKUP(AC247,'シフト記号表（勤務時間帯）'!$C$6:$K$35,9,FALSE))</f>
        <v/>
      </c>
      <c r="AD248" s="262" t="str">
        <f>IF(AD247="","",VLOOKUP(AD247,'シフト記号表（勤務時間帯）'!$C$6:$K$35,9,FALSE))</f>
        <v/>
      </c>
      <c r="AE248" s="262" t="str">
        <f>IF(AE247="","",VLOOKUP(AE247,'シフト記号表（勤務時間帯）'!$C$6:$K$35,9,FALSE))</f>
        <v/>
      </c>
      <c r="AF248" s="263" t="str">
        <f>IF(AF247="","",VLOOKUP(AF247,'シフト記号表（勤務時間帯）'!$C$6:$K$35,9,FALSE))</f>
        <v/>
      </c>
      <c r="AG248" s="261" t="str">
        <f>IF(AG247="","",VLOOKUP(AG247,'シフト記号表（勤務時間帯）'!$C$6:$K$35,9,FALSE))</f>
        <v/>
      </c>
      <c r="AH248" s="262" t="str">
        <f>IF(AH247="","",VLOOKUP(AH247,'シフト記号表（勤務時間帯）'!$C$6:$K$35,9,FALSE))</f>
        <v/>
      </c>
      <c r="AI248" s="262" t="str">
        <f>IF(AI247="","",VLOOKUP(AI247,'シフト記号表（勤務時間帯）'!$C$6:$K$35,9,FALSE))</f>
        <v/>
      </c>
      <c r="AJ248" s="262" t="str">
        <f>IF(AJ247="","",VLOOKUP(AJ247,'シフト記号表（勤務時間帯）'!$C$6:$K$35,9,FALSE))</f>
        <v/>
      </c>
      <c r="AK248" s="262" t="str">
        <f>IF(AK247="","",VLOOKUP(AK247,'シフト記号表（勤務時間帯）'!$C$6:$K$35,9,FALSE))</f>
        <v/>
      </c>
      <c r="AL248" s="262" t="str">
        <f>IF(AL247="","",VLOOKUP(AL247,'シフト記号表（勤務時間帯）'!$C$6:$K$35,9,FALSE))</f>
        <v/>
      </c>
      <c r="AM248" s="263" t="str">
        <f>IF(AM247="","",VLOOKUP(AM247,'シフト記号表（勤務時間帯）'!$C$6:$K$35,9,FALSE))</f>
        <v/>
      </c>
      <c r="AN248" s="261" t="str">
        <f>IF(AN247="","",VLOOKUP(AN247,'シフト記号表（勤務時間帯）'!$C$6:$K$35,9,FALSE))</f>
        <v/>
      </c>
      <c r="AO248" s="262" t="str">
        <f>IF(AO247="","",VLOOKUP(AO247,'シフト記号表（勤務時間帯）'!$C$6:$K$35,9,FALSE))</f>
        <v/>
      </c>
      <c r="AP248" s="262" t="str">
        <f>IF(AP247="","",VLOOKUP(AP247,'シフト記号表（勤務時間帯）'!$C$6:$K$35,9,FALSE))</f>
        <v/>
      </c>
      <c r="AQ248" s="262" t="str">
        <f>IF(AQ247="","",VLOOKUP(AQ247,'シフト記号表（勤務時間帯）'!$C$6:$K$35,9,FALSE))</f>
        <v/>
      </c>
      <c r="AR248" s="262" t="str">
        <f>IF(AR247="","",VLOOKUP(AR247,'シフト記号表（勤務時間帯）'!$C$6:$K$35,9,FALSE))</f>
        <v/>
      </c>
      <c r="AS248" s="262" t="str">
        <f>IF(AS247="","",VLOOKUP(AS247,'シフト記号表（勤務時間帯）'!$C$6:$K$35,9,FALSE))</f>
        <v/>
      </c>
      <c r="AT248" s="263" t="str">
        <f>IF(AT247="","",VLOOKUP(AT247,'シフト記号表（勤務時間帯）'!$C$6:$K$35,9,FALSE))</f>
        <v/>
      </c>
      <c r="AU248" s="261" t="str">
        <f>IF(AU247="","",VLOOKUP(AU247,'シフト記号表（勤務時間帯）'!$C$6:$K$35,9,FALSE))</f>
        <v/>
      </c>
      <c r="AV248" s="262" t="str">
        <f>IF(AV247="","",VLOOKUP(AV247,'シフト記号表（勤務時間帯）'!$C$6:$K$35,9,FALSE))</f>
        <v/>
      </c>
      <c r="AW248" s="262" t="str">
        <f>IF(AW247="","",VLOOKUP(AW247,'シフト記号表（勤務時間帯）'!$C$6:$K$35,9,FALSE))</f>
        <v/>
      </c>
      <c r="AX248" s="549">
        <f>IF($BB$3="４週",SUM(S248:AT248),IF($BB$3="暦月",SUM(S248:AW248),""))</f>
        <v>0</v>
      </c>
      <c r="AY248" s="550"/>
      <c r="AZ248" s="551">
        <f>IF($BB$3="４週",AX248/4,IF($BB$3="暦月",'地密通所（100名）'!AX248/('地密通所（100名）'!$BB$8/7),""))</f>
        <v>0</v>
      </c>
      <c r="BA248" s="552"/>
      <c r="BB248" s="469"/>
      <c r="BC248" s="404"/>
      <c r="BD248" s="404"/>
      <c r="BE248" s="404"/>
      <c r="BF248" s="405"/>
    </row>
    <row r="249" spans="2:58" ht="20.25" customHeight="1" x14ac:dyDescent="0.4">
      <c r="B249" s="528"/>
      <c r="C249" s="422"/>
      <c r="D249" s="423"/>
      <c r="E249" s="424"/>
      <c r="F249" s="121">
        <f>C247</f>
        <v>0</v>
      </c>
      <c r="G249" s="446"/>
      <c r="H249" s="346"/>
      <c r="I249" s="347"/>
      <c r="J249" s="347"/>
      <c r="K249" s="348"/>
      <c r="L249" s="451"/>
      <c r="M249" s="452"/>
      <c r="N249" s="452"/>
      <c r="O249" s="453"/>
      <c r="P249" s="553" t="s">
        <v>50</v>
      </c>
      <c r="Q249" s="554"/>
      <c r="R249" s="555"/>
      <c r="S249" s="264" t="str">
        <f>IF(S247="","",VLOOKUP(S247,'シフト記号表（勤務時間帯）'!$C$6:$U$35,19,FALSE))</f>
        <v/>
      </c>
      <c r="T249" s="265" t="str">
        <f>IF(T247="","",VLOOKUP(T247,'シフト記号表（勤務時間帯）'!$C$6:$U$35,19,FALSE))</f>
        <v/>
      </c>
      <c r="U249" s="265" t="str">
        <f>IF(U247="","",VLOOKUP(U247,'シフト記号表（勤務時間帯）'!$C$6:$U$35,19,FALSE))</f>
        <v/>
      </c>
      <c r="V249" s="265" t="str">
        <f>IF(V247="","",VLOOKUP(V247,'シフト記号表（勤務時間帯）'!$C$6:$U$35,19,FALSE))</f>
        <v/>
      </c>
      <c r="W249" s="265" t="str">
        <f>IF(W247="","",VLOOKUP(W247,'シフト記号表（勤務時間帯）'!$C$6:$U$35,19,FALSE))</f>
        <v/>
      </c>
      <c r="X249" s="265" t="str">
        <f>IF(X247="","",VLOOKUP(X247,'シフト記号表（勤務時間帯）'!$C$6:$U$35,19,FALSE))</f>
        <v/>
      </c>
      <c r="Y249" s="266" t="str">
        <f>IF(Y247="","",VLOOKUP(Y247,'シフト記号表（勤務時間帯）'!$C$6:$U$35,19,FALSE))</f>
        <v/>
      </c>
      <c r="Z249" s="264" t="str">
        <f>IF(Z247="","",VLOOKUP(Z247,'シフト記号表（勤務時間帯）'!$C$6:$U$35,19,FALSE))</f>
        <v/>
      </c>
      <c r="AA249" s="265" t="str">
        <f>IF(AA247="","",VLOOKUP(AA247,'シフト記号表（勤務時間帯）'!$C$6:$U$35,19,FALSE))</f>
        <v/>
      </c>
      <c r="AB249" s="265" t="str">
        <f>IF(AB247="","",VLOOKUP(AB247,'シフト記号表（勤務時間帯）'!$C$6:$U$35,19,FALSE))</f>
        <v/>
      </c>
      <c r="AC249" s="265" t="str">
        <f>IF(AC247="","",VLOOKUP(AC247,'シフト記号表（勤務時間帯）'!$C$6:$U$35,19,FALSE))</f>
        <v/>
      </c>
      <c r="AD249" s="265" t="str">
        <f>IF(AD247="","",VLOOKUP(AD247,'シフト記号表（勤務時間帯）'!$C$6:$U$35,19,FALSE))</f>
        <v/>
      </c>
      <c r="AE249" s="265" t="str">
        <f>IF(AE247="","",VLOOKUP(AE247,'シフト記号表（勤務時間帯）'!$C$6:$U$35,19,FALSE))</f>
        <v/>
      </c>
      <c r="AF249" s="266" t="str">
        <f>IF(AF247="","",VLOOKUP(AF247,'シフト記号表（勤務時間帯）'!$C$6:$U$35,19,FALSE))</f>
        <v/>
      </c>
      <c r="AG249" s="264" t="str">
        <f>IF(AG247="","",VLOOKUP(AG247,'シフト記号表（勤務時間帯）'!$C$6:$U$35,19,FALSE))</f>
        <v/>
      </c>
      <c r="AH249" s="265" t="str">
        <f>IF(AH247="","",VLOOKUP(AH247,'シフト記号表（勤務時間帯）'!$C$6:$U$35,19,FALSE))</f>
        <v/>
      </c>
      <c r="AI249" s="265" t="str">
        <f>IF(AI247="","",VLOOKUP(AI247,'シフト記号表（勤務時間帯）'!$C$6:$U$35,19,FALSE))</f>
        <v/>
      </c>
      <c r="AJ249" s="265" t="str">
        <f>IF(AJ247="","",VLOOKUP(AJ247,'シフト記号表（勤務時間帯）'!$C$6:$U$35,19,FALSE))</f>
        <v/>
      </c>
      <c r="AK249" s="265" t="str">
        <f>IF(AK247="","",VLOOKUP(AK247,'シフト記号表（勤務時間帯）'!$C$6:$U$35,19,FALSE))</f>
        <v/>
      </c>
      <c r="AL249" s="265" t="str">
        <f>IF(AL247="","",VLOOKUP(AL247,'シフト記号表（勤務時間帯）'!$C$6:$U$35,19,FALSE))</f>
        <v/>
      </c>
      <c r="AM249" s="266" t="str">
        <f>IF(AM247="","",VLOOKUP(AM247,'シフト記号表（勤務時間帯）'!$C$6:$U$35,19,FALSE))</f>
        <v/>
      </c>
      <c r="AN249" s="264" t="str">
        <f>IF(AN247="","",VLOOKUP(AN247,'シフト記号表（勤務時間帯）'!$C$6:$U$35,19,FALSE))</f>
        <v/>
      </c>
      <c r="AO249" s="265" t="str">
        <f>IF(AO247="","",VLOOKUP(AO247,'シフト記号表（勤務時間帯）'!$C$6:$U$35,19,FALSE))</f>
        <v/>
      </c>
      <c r="AP249" s="265" t="str">
        <f>IF(AP247="","",VLOOKUP(AP247,'シフト記号表（勤務時間帯）'!$C$6:$U$35,19,FALSE))</f>
        <v/>
      </c>
      <c r="AQ249" s="265" t="str">
        <f>IF(AQ247="","",VLOOKUP(AQ247,'シフト記号表（勤務時間帯）'!$C$6:$U$35,19,FALSE))</f>
        <v/>
      </c>
      <c r="AR249" s="265" t="str">
        <f>IF(AR247="","",VLOOKUP(AR247,'シフト記号表（勤務時間帯）'!$C$6:$U$35,19,FALSE))</f>
        <v/>
      </c>
      <c r="AS249" s="265" t="str">
        <f>IF(AS247="","",VLOOKUP(AS247,'シフト記号表（勤務時間帯）'!$C$6:$U$35,19,FALSE))</f>
        <v/>
      </c>
      <c r="AT249" s="266" t="str">
        <f>IF(AT247="","",VLOOKUP(AT247,'シフト記号表（勤務時間帯）'!$C$6:$U$35,19,FALSE))</f>
        <v/>
      </c>
      <c r="AU249" s="264" t="str">
        <f>IF(AU247="","",VLOOKUP(AU247,'シフト記号表（勤務時間帯）'!$C$6:$U$35,19,FALSE))</f>
        <v/>
      </c>
      <c r="AV249" s="265" t="str">
        <f>IF(AV247="","",VLOOKUP(AV247,'シフト記号表（勤務時間帯）'!$C$6:$U$35,19,FALSE))</f>
        <v/>
      </c>
      <c r="AW249" s="265" t="str">
        <f>IF(AW247="","",VLOOKUP(AW247,'シフト記号表（勤務時間帯）'!$C$6:$U$35,19,FALSE))</f>
        <v/>
      </c>
      <c r="AX249" s="530">
        <f>IF($BB$3="４週",SUM(S249:AT249),IF($BB$3="暦月",SUM(S249:AW249),""))</f>
        <v>0</v>
      </c>
      <c r="AY249" s="531"/>
      <c r="AZ249" s="542">
        <f>IF($BB$3="４週",AX249/4,IF($BB$3="暦月",'地密通所（100名）'!AX249/('地密通所（100名）'!$BB$8/7),""))</f>
        <v>0</v>
      </c>
      <c r="BA249" s="543"/>
      <c r="BB249" s="470"/>
      <c r="BC249" s="452"/>
      <c r="BD249" s="452"/>
      <c r="BE249" s="452"/>
      <c r="BF249" s="453"/>
    </row>
    <row r="250" spans="2:58" ht="20.25" customHeight="1" x14ac:dyDescent="0.4">
      <c r="B250" s="528">
        <f>B247+1</f>
        <v>77</v>
      </c>
      <c r="C250" s="416"/>
      <c r="D250" s="417"/>
      <c r="E250" s="418"/>
      <c r="F250" s="118"/>
      <c r="G250" s="445"/>
      <c r="H250" s="447"/>
      <c r="I250" s="347"/>
      <c r="J250" s="347"/>
      <c r="K250" s="348"/>
      <c r="L250" s="448"/>
      <c r="M250" s="449"/>
      <c r="N250" s="449"/>
      <c r="O250" s="450"/>
      <c r="P250" s="536" t="s">
        <v>49</v>
      </c>
      <c r="Q250" s="537"/>
      <c r="R250" s="538"/>
      <c r="S250" s="274"/>
      <c r="T250" s="273"/>
      <c r="U250" s="273"/>
      <c r="V250" s="273"/>
      <c r="W250" s="273"/>
      <c r="X250" s="273"/>
      <c r="Y250" s="275"/>
      <c r="Z250" s="274"/>
      <c r="AA250" s="273"/>
      <c r="AB250" s="273"/>
      <c r="AC250" s="273"/>
      <c r="AD250" s="273"/>
      <c r="AE250" s="273"/>
      <c r="AF250" s="275"/>
      <c r="AG250" s="274"/>
      <c r="AH250" s="273"/>
      <c r="AI250" s="273"/>
      <c r="AJ250" s="273"/>
      <c r="AK250" s="273"/>
      <c r="AL250" s="273"/>
      <c r="AM250" s="275"/>
      <c r="AN250" s="274"/>
      <c r="AO250" s="273"/>
      <c r="AP250" s="273"/>
      <c r="AQ250" s="273"/>
      <c r="AR250" s="273"/>
      <c r="AS250" s="273"/>
      <c r="AT250" s="275"/>
      <c r="AU250" s="274"/>
      <c r="AV250" s="273"/>
      <c r="AW250" s="273"/>
      <c r="AX250" s="638"/>
      <c r="AY250" s="639"/>
      <c r="AZ250" s="640"/>
      <c r="BA250" s="641"/>
      <c r="BB250" s="468"/>
      <c r="BC250" s="449"/>
      <c r="BD250" s="449"/>
      <c r="BE250" s="449"/>
      <c r="BF250" s="450"/>
    </row>
    <row r="251" spans="2:58" ht="20.25" customHeight="1" x14ac:dyDescent="0.4">
      <c r="B251" s="528"/>
      <c r="C251" s="419"/>
      <c r="D251" s="420"/>
      <c r="E251" s="421"/>
      <c r="F251" s="92"/>
      <c r="G251" s="342"/>
      <c r="H251" s="346"/>
      <c r="I251" s="347"/>
      <c r="J251" s="347"/>
      <c r="K251" s="348"/>
      <c r="L251" s="403"/>
      <c r="M251" s="404"/>
      <c r="N251" s="404"/>
      <c r="O251" s="405"/>
      <c r="P251" s="546" t="s">
        <v>15</v>
      </c>
      <c r="Q251" s="547"/>
      <c r="R251" s="548"/>
      <c r="S251" s="261" t="str">
        <f>IF(S250="","",VLOOKUP(S250,'シフト記号表（勤務時間帯）'!$C$6:$K$35,9,FALSE))</f>
        <v/>
      </c>
      <c r="T251" s="262" t="str">
        <f>IF(T250="","",VLOOKUP(T250,'シフト記号表（勤務時間帯）'!$C$6:$K$35,9,FALSE))</f>
        <v/>
      </c>
      <c r="U251" s="262" t="str">
        <f>IF(U250="","",VLOOKUP(U250,'シフト記号表（勤務時間帯）'!$C$6:$K$35,9,FALSE))</f>
        <v/>
      </c>
      <c r="V251" s="262" t="str">
        <f>IF(V250="","",VLOOKUP(V250,'シフト記号表（勤務時間帯）'!$C$6:$K$35,9,FALSE))</f>
        <v/>
      </c>
      <c r="W251" s="262" t="str">
        <f>IF(W250="","",VLOOKUP(W250,'シフト記号表（勤務時間帯）'!$C$6:$K$35,9,FALSE))</f>
        <v/>
      </c>
      <c r="X251" s="262" t="str">
        <f>IF(X250="","",VLOOKUP(X250,'シフト記号表（勤務時間帯）'!$C$6:$K$35,9,FALSE))</f>
        <v/>
      </c>
      <c r="Y251" s="263" t="str">
        <f>IF(Y250="","",VLOOKUP(Y250,'シフト記号表（勤務時間帯）'!$C$6:$K$35,9,FALSE))</f>
        <v/>
      </c>
      <c r="Z251" s="261" t="str">
        <f>IF(Z250="","",VLOOKUP(Z250,'シフト記号表（勤務時間帯）'!$C$6:$K$35,9,FALSE))</f>
        <v/>
      </c>
      <c r="AA251" s="262" t="str">
        <f>IF(AA250="","",VLOOKUP(AA250,'シフト記号表（勤務時間帯）'!$C$6:$K$35,9,FALSE))</f>
        <v/>
      </c>
      <c r="AB251" s="262" t="str">
        <f>IF(AB250="","",VLOOKUP(AB250,'シフト記号表（勤務時間帯）'!$C$6:$K$35,9,FALSE))</f>
        <v/>
      </c>
      <c r="AC251" s="262" t="str">
        <f>IF(AC250="","",VLOOKUP(AC250,'シフト記号表（勤務時間帯）'!$C$6:$K$35,9,FALSE))</f>
        <v/>
      </c>
      <c r="AD251" s="262" t="str">
        <f>IF(AD250="","",VLOOKUP(AD250,'シフト記号表（勤務時間帯）'!$C$6:$K$35,9,FALSE))</f>
        <v/>
      </c>
      <c r="AE251" s="262" t="str">
        <f>IF(AE250="","",VLOOKUP(AE250,'シフト記号表（勤務時間帯）'!$C$6:$K$35,9,FALSE))</f>
        <v/>
      </c>
      <c r="AF251" s="263" t="str">
        <f>IF(AF250="","",VLOOKUP(AF250,'シフト記号表（勤務時間帯）'!$C$6:$K$35,9,FALSE))</f>
        <v/>
      </c>
      <c r="AG251" s="261" t="str">
        <f>IF(AG250="","",VLOOKUP(AG250,'シフト記号表（勤務時間帯）'!$C$6:$K$35,9,FALSE))</f>
        <v/>
      </c>
      <c r="AH251" s="262" t="str">
        <f>IF(AH250="","",VLOOKUP(AH250,'シフト記号表（勤務時間帯）'!$C$6:$K$35,9,FALSE))</f>
        <v/>
      </c>
      <c r="AI251" s="262" t="str">
        <f>IF(AI250="","",VLOOKUP(AI250,'シフト記号表（勤務時間帯）'!$C$6:$K$35,9,FALSE))</f>
        <v/>
      </c>
      <c r="AJ251" s="262" t="str">
        <f>IF(AJ250="","",VLOOKUP(AJ250,'シフト記号表（勤務時間帯）'!$C$6:$K$35,9,FALSE))</f>
        <v/>
      </c>
      <c r="AK251" s="262" t="str">
        <f>IF(AK250="","",VLOOKUP(AK250,'シフト記号表（勤務時間帯）'!$C$6:$K$35,9,FALSE))</f>
        <v/>
      </c>
      <c r="AL251" s="262" t="str">
        <f>IF(AL250="","",VLOOKUP(AL250,'シフト記号表（勤務時間帯）'!$C$6:$K$35,9,FALSE))</f>
        <v/>
      </c>
      <c r="AM251" s="263" t="str">
        <f>IF(AM250="","",VLOOKUP(AM250,'シフト記号表（勤務時間帯）'!$C$6:$K$35,9,FALSE))</f>
        <v/>
      </c>
      <c r="AN251" s="261" t="str">
        <f>IF(AN250="","",VLOOKUP(AN250,'シフト記号表（勤務時間帯）'!$C$6:$K$35,9,FALSE))</f>
        <v/>
      </c>
      <c r="AO251" s="262" t="str">
        <f>IF(AO250="","",VLOOKUP(AO250,'シフト記号表（勤務時間帯）'!$C$6:$K$35,9,FALSE))</f>
        <v/>
      </c>
      <c r="AP251" s="262" t="str">
        <f>IF(AP250="","",VLOOKUP(AP250,'シフト記号表（勤務時間帯）'!$C$6:$K$35,9,FALSE))</f>
        <v/>
      </c>
      <c r="AQ251" s="262" t="str">
        <f>IF(AQ250="","",VLOOKUP(AQ250,'シフト記号表（勤務時間帯）'!$C$6:$K$35,9,FALSE))</f>
        <v/>
      </c>
      <c r="AR251" s="262" t="str">
        <f>IF(AR250="","",VLOOKUP(AR250,'シフト記号表（勤務時間帯）'!$C$6:$K$35,9,FALSE))</f>
        <v/>
      </c>
      <c r="AS251" s="262" t="str">
        <f>IF(AS250="","",VLOOKUP(AS250,'シフト記号表（勤務時間帯）'!$C$6:$K$35,9,FALSE))</f>
        <v/>
      </c>
      <c r="AT251" s="263" t="str">
        <f>IF(AT250="","",VLOOKUP(AT250,'シフト記号表（勤務時間帯）'!$C$6:$K$35,9,FALSE))</f>
        <v/>
      </c>
      <c r="AU251" s="261" t="str">
        <f>IF(AU250="","",VLOOKUP(AU250,'シフト記号表（勤務時間帯）'!$C$6:$K$35,9,FALSE))</f>
        <v/>
      </c>
      <c r="AV251" s="262" t="str">
        <f>IF(AV250="","",VLOOKUP(AV250,'シフト記号表（勤務時間帯）'!$C$6:$K$35,9,FALSE))</f>
        <v/>
      </c>
      <c r="AW251" s="262" t="str">
        <f>IF(AW250="","",VLOOKUP(AW250,'シフト記号表（勤務時間帯）'!$C$6:$K$35,9,FALSE))</f>
        <v/>
      </c>
      <c r="AX251" s="549">
        <f>IF($BB$3="４週",SUM(S251:AT251),IF($BB$3="暦月",SUM(S251:AW251),""))</f>
        <v>0</v>
      </c>
      <c r="AY251" s="550"/>
      <c r="AZ251" s="551">
        <f>IF($BB$3="４週",AX251/4,IF($BB$3="暦月",'地密通所（100名）'!AX251/('地密通所（100名）'!$BB$8/7),""))</f>
        <v>0</v>
      </c>
      <c r="BA251" s="552"/>
      <c r="BB251" s="469"/>
      <c r="BC251" s="404"/>
      <c r="BD251" s="404"/>
      <c r="BE251" s="404"/>
      <c r="BF251" s="405"/>
    </row>
    <row r="252" spans="2:58" ht="20.25" customHeight="1" x14ac:dyDescent="0.4">
      <c r="B252" s="528"/>
      <c r="C252" s="422"/>
      <c r="D252" s="423"/>
      <c r="E252" s="424"/>
      <c r="F252" s="121">
        <f>C250</f>
        <v>0</v>
      </c>
      <c r="G252" s="446"/>
      <c r="H252" s="346"/>
      <c r="I252" s="347"/>
      <c r="J252" s="347"/>
      <c r="K252" s="348"/>
      <c r="L252" s="451"/>
      <c r="M252" s="452"/>
      <c r="N252" s="452"/>
      <c r="O252" s="453"/>
      <c r="P252" s="553" t="s">
        <v>50</v>
      </c>
      <c r="Q252" s="554"/>
      <c r="R252" s="555"/>
      <c r="S252" s="264" t="str">
        <f>IF(S250="","",VLOOKUP(S250,'シフト記号表（勤務時間帯）'!$C$6:$U$35,19,FALSE))</f>
        <v/>
      </c>
      <c r="T252" s="265" t="str">
        <f>IF(T250="","",VLOOKUP(T250,'シフト記号表（勤務時間帯）'!$C$6:$U$35,19,FALSE))</f>
        <v/>
      </c>
      <c r="U252" s="265" t="str">
        <f>IF(U250="","",VLOOKUP(U250,'シフト記号表（勤務時間帯）'!$C$6:$U$35,19,FALSE))</f>
        <v/>
      </c>
      <c r="V252" s="265" t="str">
        <f>IF(V250="","",VLOOKUP(V250,'シフト記号表（勤務時間帯）'!$C$6:$U$35,19,FALSE))</f>
        <v/>
      </c>
      <c r="W252" s="265" t="str">
        <f>IF(W250="","",VLOOKUP(W250,'シフト記号表（勤務時間帯）'!$C$6:$U$35,19,FALSE))</f>
        <v/>
      </c>
      <c r="X252" s="265" t="str">
        <f>IF(X250="","",VLOOKUP(X250,'シフト記号表（勤務時間帯）'!$C$6:$U$35,19,FALSE))</f>
        <v/>
      </c>
      <c r="Y252" s="266" t="str">
        <f>IF(Y250="","",VLOOKUP(Y250,'シフト記号表（勤務時間帯）'!$C$6:$U$35,19,FALSE))</f>
        <v/>
      </c>
      <c r="Z252" s="264" t="str">
        <f>IF(Z250="","",VLOOKUP(Z250,'シフト記号表（勤務時間帯）'!$C$6:$U$35,19,FALSE))</f>
        <v/>
      </c>
      <c r="AA252" s="265" t="str">
        <f>IF(AA250="","",VLOOKUP(AA250,'シフト記号表（勤務時間帯）'!$C$6:$U$35,19,FALSE))</f>
        <v/>
      </c>
      <c r="AB252" s="265" t="str">
        <f>IF(AB250="","",VLOOKUP(AB250,'シフト記号表（勤務時間帯）'!$C$6:$U$35,19,FALSE))</f>
        <v/>
      </c>
      <c r="AC252" s="265" t="str">
        <f>IF(AC250="","",VLOOKUP(AC250,'シフト記号表（勤務時間帯）'!$C$6:$U$35,19,FALSE))</f>
        <v/>
      </c>
      <c r="AD252" s="265" t="str">
        <f>IF(AD250="","",VLOOKUP(AD250,'シフト記号表（勤務時間帯）'!$C$6:$U$35,19,FALSE))</f>
        <v/>
      </c>
      <c r="AE252" s="265" t="str">
        <f>IF(AE250="","",VLOOKUP(AE250,'シフト記号表（勤務時間帯）'!$C$6:$U$35,19,FALSE))</f>
        <v/>
      </c>
      <c r="AF252" s="266" t="str">
        <f>IF(AF250="","",VLOOKUP(AF250,'シフト記号表（勤務時間帯）'!$C$6:$U$35,19,FALSE))</f>
        <v/>
      </c>
      <c r="AG252" s="264" t="str">
        <f>IF(AG250="","",VLOOKUP(AG250,'シフト記号表（勤務時間帯）'!$C$6:$U$35,19,FALSE))</f>
        <v/>
      </c>
      <c r="AH252" s="265" t="str">
        <f>IF(AH250="","",VLOOKUP(AH250,'シフト記号表（勤務時間帯）'!$C$6:$U$35,19,FALSE))</f>
        <v/>
      </c>
      <c r="AI252" s="265" t="str">
        <f>IF(AI250="","",VLOOKUP(AI250,'シフト記号表（勤務時間帯）'!$C$6:$U$35,19,FALSE))</f>
        <v/>
      </c>
      <c r="AJ252" s="265" t="str">
        <f>IF(AJ250="","",VLOOKUP(AJ250,'シフト記号表（勤務時間帯）'!$C$6:$U$35,19,FALSE))</f>
        <v/>
      </c>
      <c r="AK252" s="265" t="str">
        <f>IF(AK250="","",VLOOKUP(AK250,'シフト記号表（勤務時間帯）'!$C$6:$U$35,19,FALSE))</f>
        <v/>
      </c>
      <c r="AL252" s="265" t="str">
        <f>IF(AL250="","",VLOOKUP(AL250,'シフト記号表（勤務時間帯）'!$C$6:$U$35,19,FALSE))</f>
        <v/>
      </c>
      <c r="AM252" s="266" t="str">
        <f>IF(AM250="","",VLOOKUP(AM250,'シフト記号表（勤務時間帯）'!$C$6:$U$35,19,FALSE))</f>
        <v/>
      </c>
      <c r="AN252" s="264" t="str">
        <f>IF(AN250="","",VLOOKUP(AN250,'シフト記号表（勤務時間帯）'!$C$6:$U$35,19,FALSE))</f>
        <v/>
      </c>
      <c r="AO252" s="265" t="str">
        <f>IF(AO250="","",VLOOKUP(AO250,'シフト記号表（勤務時間帯）'!$C$6:$U$35,19,FALSE))</f>
        <v/>
      </c>
      <c r="AP252" s="265" t="str">
        <f>IF(AP250="","",VLOOKUP(AP250,'シフト記号表（勤務時間帯）'!$C$6:$U$35,19,FALSE))</f>
        <v/>
      </c>
      <c r="AQ252" s="265" t="str">
        <f>IF(AQ250="","",VLOOKUP(AQ250,'シフト記号表（勤務時間帯）'!$C$6:$U$35,19,FALSE))</f>
        <v/>
      </c>
      <c r="AR252" s="265" t="str">
        <f>IF(AR250="","",VLOOKUP(AR250,'シフト記号表（勤務時間帯）'!$C$6:$U$35,19,FALSE))</f>
        <v/>
      </c>
      <c r="AS252" s="265" t="str">
        <f>IF(AS250="","",VLOOKUP(AS250,'シフト記号表（勤務時間帯）'!$C$6:$U$35,19,FALSE))</f>
        <v/>
      </c>
      <c r="AT252" s="266" t="str">
        <f>IF(AT250="","",VLOOKUP(AT250,'シフト記号表（勤務時間帯）'!$C$6:$U$35,19,FALSE))</f>
        <v/>
      </c>
      <c r="AU252" s="264" t="str">
        <f>IF(AU250="","",VLOOKUP(AU250,'シフト記号表（勤務時間帯）'!$C$6:$U$35,19,FALSE))</f>
        <v/>
      </c>
      <c r="AV252" s="265" t="str">
        <f>IF(AV250="","",VLOOKUP(AV250,'シフト記号表（勤務時間帯）'!$C$6:$U$35,19,FALSE))</f>
        <v/>
      </c>
      <c r="AW252" s="265" t="str">
        <f>IF(AW250="","",VLOOKUP(AW250,'シフト記号表（勤務時間帯）'!$C$6:$U$35,19,FALSE))</f>
        <v/>
      </c>
      <c r="AX252" s="530">
        <f>IF($BB$3="４週",SUM(S252:AT252),IF($BB$3="暦月",SUM(S252:AW252),""))</f>
        <v>0</v>
      </c>
      <c r="AY252" s="531"/>
      <c r="AZ252" s="542">
        <f>IF($BB$3="４週",AX252/4,IF($BB$3="暦月",'地密通所（100名）'!AX252/('地密通所（100名）'!$BB$8/7),""))</f>
        <v>0</v>
      </c>
      <c r="BA252" s="543"/>
      <c r="BB252" s="470"/>
      <c r="BC252" s="452"/>
      <c r="BD252" s="452"/>
      <c r="BE252" s="452"/>
      <c r="BF252" s="453"/>
    </row>
    <row r="253" spans="2:58" ht="20.25" customHeight="1" x14ac:dyDescent="0.4">
      <c r="B253" s="528">
        <f>B250+1</f>
        <v>78</v>
      </c>
      <c r="C253" s="416"/>
      <c r="D253" s="417"/>
      <c r="E253" s="418"/>
      <c r="F253" s="118"/>
      <c r="G253" s="445"/>
      <c r="H253" s="447"/>
      <c r="I253" s="347"/>
      <c r="J253" s="347"/>
      <c r="K253" s="348"/>
      <c r="L253" s="448"/>
      <c r="M253" s="449"/>
      <c r="N253" s="449"/>
      <c r="O253" s="450"/>
      <c r="P253" s="536" t="s">
        <v>49</v>
      </c>
      <c r="Q253" s="537"/>
      <c r="R253" s="538"/>
      <c r="S253" s="274"/>
      <c r="T253" s="273"/>
      <c r="U253" s="273"/>
      <c r="V253" s="273"/>
      <c r="W253" s="273"/>
      <c r="X253" s="273"/>
      <c r="Y253" s="275"/>
      <c r="Z253" s="274"/>
      <c r="AA253" s="273"/>
      <c r="AB253" s="273"/>
      <c r="AC253" s="273"/>
      <c r="AD253" s="273"/>
      <c r="AE253" s="273"/>
      <c r="AF253" s="275"/>
      <c r="AG253" s="274"/>
      <c r="AH253" s="273"/>
      <c r="AI253" s="273"/>
      <c r="AJ253" s="273"/>
      <c r="AK253" s="273"/>
      <c r="AL253" s="273"/>
      <c r="AM253" s="275"/>
      <c r="AN253" s="274"/>
      <c r="AO253" s="273"/>
      <c r="AP253" s="273"/>
      <c r="AQ253" s="273"/>
      <c r="AR253" s="273"/>
      <c r="AS253" s="273"/>
      <c r="AT253" s="275"/>
      <c r="AU253" s="274"/>
      <c r="AV253" s="273"/>
      <c r="AW253" s="273"/>
      <c r="AX253" s="638"/>
      <c r="AY253" s="639"/>
      <c r="AZ253" s="640"/>
      <c r="BA253" s="641"/>
      <c r="BB253" s="468"/>
      <c r="BC253" s="449"/>
      <c r="BD253" s="449"/>
      <c r="BE253" s="449"/>
      <c r="BF253" s="450"/>
    </row>
    <row r="254" spans="2:58" ht="20.25" customHeight="1" x14ac:dyDescent="0.4">
      <c r="B254" s="528"/>
      <c r="C254" s="419"/>
      <c r="D254" s="420"/>
      <c r="E254" s="421"/>
      <c r="F254" s="92"/>
      <c r="G254" s="342"/>
      <c r="H254" s="346"/>
      <c r="I254" s="347"/>
      <c r="J254" s="347"/>
      <c r="K254" s="348"/>
      <c r="L254" s="403"/>
      <c r="M254" s="404"/>
      <c r="N254" s="404"/>
      <c r="O254" s="405"/>
      <c r="P254" s="546" t="s">
        <v>15</v>
      </c>
      <c r="Q254" s="547"/>
      <c r="R254" s="548"/>
      <c r="S254" s="261" t="str">
        <f>IF(S253="","",VLOOKUP(S253,'シフト記号表（勤務時間帯）'!$C$6:$K$35,9,FALSE))</f>
        <v/>
      </c>
      <c r="T254" s="262" t="str">
        <f>IF(T253="","",VLOOKUP(T253,'シフト記号表（勤務時間帯）'!$C$6:$K$35,9,FALSE))</f>
        <v/>
      </c>
      <c r="U254" s="262" t="str">
        <f>IF(U253="","",VLOOKUP(U253,'シフト記号表（勤務時間帯）'!$C$6:$K$35,9,FALSE))</f>
        <v/>
      </c>
      <c r="V254" s="262" t="str">
        <f>IF(V253="","",VLOOKUP(V253,'シフト記号表（勤務時間帯）'!$C$6:$K$35,9,FALSE))</f>
        <v/>
      </c>
      <c r="W254" s="262" t="str">
        <f>IF(W253="","",VLOOKUP(W253,'シフト記号表（勤務時間帯）'!$C$6:$K$35,9,FALSE))</f>
        <v/>
      </c>
      <c r="X254" s="262" t="str">
        <f>IF(X253="","",VLOOKUP(X253,'シフト記号表（勤務時間帯）'!$C$6:$K$35,9,FALSE))</f>
        <v/>
      </c>
      <c r="Y254" s="263" t="str">
        <f>IF(Y253="","",VLOOKUP(Y253,'シフト記号表（勤務時間帯）'!$C$6:$K$35,9,FALSE))</f>
        <v/>
      </c>
      <c r="Z254" s="261" t="str">
        <f>IF(Z253="","",VLOOKUP(Z253,'シフト記号表（勤務時間帯）'!$C$6:$K$35,9,FALSE))</f>
        <v/>
      </c>
      <c r="AA254" s="262" t="str">
        <f>IF(AA253="","",VLOOKUP(AA253,'シフト記号表（勤務時間帯）'!$C$6:$K$35,9,FALSE))</f>
        <v/>
      </c>
      <c r="AB254" s="262" t="str">
        <f>IF(AB253="","",VLOOKUP(AB253,'シフト記号表（勤務時間帯）'!$C$6:$K$35,9,FALSE))</f>
        <v/>
      </c>
      <c r="AC254" s="262" t="str">
        <f>IF(AC253="","",VLOOKUP(AC253,'シフト記号表（勤務時間帯）'!$C$6:$K$35,9,FALSE))</f>
        <v/>
      </c>
      <c r="AD254" s="262" t="str">
        <f>IF(AD253="","",VLOOKUP(AD253,'シフト記号表（勤務時間帯）'!$C$6:$K$35,9,FALSE))</f>
        <v/>
      </c>
      <c r="AE254" s="262" t="str">
        <f>IF(AE253="","",VLOOKUP(AE253,'シフト記号表（勤務時間帯）'!$C$6:$K$35,9,FALSE))</f>
        <v/>
      </c>
      <c r="AF254" s="263" t="str">
        <f>IF(AF253="","",VLOOKUP(AF253,'シフト記号表（勤務時間帯）'!$C$6:$K$35,9,FALSE))</f>
        <v/>
      </c>
      <c r="AG254" s="261" t="str">
        <f>IF(AG253="","",VLOOKUP(AG253,'シフト記号表（勤務時間帯）'!$C$6:$K$35,9,FALSE))</f>
        <v/>
      </c>
      <c r="AH254" s="262" t="str">
        <f>IF(AH253="","",VLOOKUP(AH253,'シフト記号表（勤務時間帯）'!$C$6:$K$35,9,FALSE))</f>
        <v/>
      </c>
      <c r="AI254" s="262" t="str">
        <f>IF(AI253="","",VLOOKUP(AI253,'シフト記号表（勤務時間帯）'!$C$6:$K$35,9,FALSE))</f>
        <v/>
      </c>
      <c r="AJ254" s="262" t="str">
        <f>IF(AJ253="","",VLOOKUP(AJ253,'シフト記号表（勤務時間帯）'!$C$6:$K$35,9,FALSE))</f>
        <v/>
      </c>
      <c r="AK254" s="262" t="str">
        <f>IF(AK253="","",VLOOKUP(AK253,'シフト記号表（勤務時間帯）'!$C$6:$K$35,9,FALSE))</f>
        <v/>
      </c>
      <c r="AL254" s="262" t="str">
        <f>IF(AL253="","",VLOOKUP(AL253,'シフト記号表（勤務時間帯）'!$C$6:$K$35,9,FALSE))</f>
        <v/>
      </c>
      <c r="AM254" s="263" t="str">
        <f>IF(AM253="","",VLOOKUP(AM253,'シフト記号表（勤務時間帯）'!$C$6:$K$35,9,FALSE))</f>
        <v/>
      </c>
      <c r="AN254" s="261" t="str">
        <f>IF(AN253="","",VLOOKUP(AN253,'シフト記号表（勤務時間帯）'!$C$6:$K$35,9,FALSE))</f>
        <v/>
      </c>
      <c r="AO254" s="262" t="str">
        <f>IF(AO253="","",VLOOKUP(AO253,'シフト記号表（勤務時間帯）'!$C$6:$K$35,9,FALSE))</f>
        <v/>
      </c>
      <c r="AP254" s="262" t="str">
        <f>IF(AP253="","",VLOOKUP(AP253,'シフト記号表（勤務時間帯）'!$C$6:$K$35,9,FALSE))</f>
        <v/>
      </c>
      <c r="AQ254" s="262" t="str">
        <f>IF(AQ253="","",VLOOKUP(AQ253,'シフト記号表（勤務時間帯）'!$C$6:$K$35,9,FALSE))</f>
        <v/>
      </c>
      <c r="AR254" s="262" t="str">
        <f>IF(AR253="","",VLOOKUP(AR253,'シフト記号表（勤務時間帯）'!$C$6:$K$35,9,FALSE))</f>
        <v/>
      </c>
      <c r="AS254" s="262" t="str">
        <f>IF(AS253="","",VLOOKUP(AS253,'シフト記号表（勤務時間帯）'!$C$6:$K$35,9,FALSE))</f>
        <v/>
      </c>
      <c r="AT254" s="263" t="str">
        <f>IF(AT253="","",VLOOKUP(AT253,'シフト記号表（勤務時間帯）'!$C$6:$K$35,9,FALSE))</f>
        <v/>
      </c>
      <c r="AU254" s="261" t="str">
        <f>IF(AU253="","",VLOOKUP(AU253,'シフト記号表（勤務時間帯）'!$C$6:$K$35,9,FALSE))</f>
        <v/>
      </c>
      <c r="AV254" s="262" t="str">
        <f>IF(AV253="","",VLOOKUP(AV253,'シフト記号表（勤務時間帯）'!$C$6:$K$35,9,FALSE))</f>
        <v/>
      </c>
      <c r="AW254" s="262" t="str">
        <f>IF(AW253="","",VLOOKUP(AW253,'シフト記号表（勤務時間帯）'!$C$6:$K$35,9,FALSE))</f>
        <v/>
      </c>
      <c r="AX254" s="549">
        <f>IF($BB$3="４週",SUM(S254:AT254),IF($BB$3="暦月",SUM(S254:AW254),""))</f>
        <v>0</v>
      </c>
      <c r="AY254" s="550"/>
      <c r="AZ254" s="551">
        <f>IF($BB$3="４週",AX254/4,IF($BB$3="暦月",'地密通所（100名）'!AX254/('地密通所（100名）'!$BB$8/7),""))</f>
        <v>0</v>
      </c>
      <c r="BA254" s="552"/>
      <c r="BB254" s="469"/>
      <c r="BC254" s="404"/>
      <c r="BD254" s="404"/>
      <c r="BE254" s="404"/>
      <c r="BF254" s="405"/>
    </row>
    <row r="255" spans="2:58" ht="20.25" customHeight="1" x14ac:dyDescent="0.4">
      <c r="B255" s="528"/>
      <c r="C255" s="422"/>
      <c r="D255" s="423"/>
      <c r="E255" s="424"/>
      <c r="F255" s="121">
        <f>C253</f>
        <v>0</v>
      </c>
      <c r="G255" s="446"/>
      <c r="H255" s="346"/>
      <c r="I255" s="347"/>
      <c r="J255" s="347"/>
      <c r="K255" s="348"/>
      <c r="L255" s="451"/>
      <c r="M255" s="452"/>
      <c r="N255" s="452"/>
      <c r="O255" s="453"/>
      <c r="P255" s="553" t="s">
        <v>50</v>
      </c>
      <c r="Q255" s="554"/>
      <c r="R255" s="555"/>
      <c r="S255" s="264" t="str">
        <f>IF(S253="","",VLOOKUP(S253,'シフト記号表（勤務時間帯）'!$C$6:$U$35,19,FALSE))</f>
        <v/>
      </c>
      <c r="T255" s="265" t="str">
        <f>IF(T253="","",VLOOKUP(T253,'シフト記号表（勤務時間帯）'!$C$6:$U$35,19,FALSE))</f>
        <v/>
      </c>
      <c r="U255" s="265" t="str">
        <f>IF(U253="","",VLOOKUP(U253,'シフト記号表（勤務時間帯）'!$C$6:$U$35,19,FALSE))</f>
        <v/>
      </c>
      <c r="V255" s="265" t="str">
        <f>IF(V253="","",VLOOKUP(V253,'シフト記号表（勤務時間帯）'!$C$6:$U$35,19,FALSE))</f>
        <v/>
      </c>
      <c r="W255" s="265" t="str">
        <f>IF(W253="","",VLOOKUP(W253,'シフト記号表（勤務時間帯）'!$C$6:$U$35,19,FALSE))</f>
        <v/>
      </c>
      <c r="X255" s="265" t="str">
        <f>IF(X253="","",VLOOKUP(X253,'シフト記号表（勤務時間帯）'!$C$6:$U$35,19,FALSE))</f>
        <v/>
      </c>
      <c r="Y255" s="266" t="str">
        <f>IF(Y253="","",VLOOKUP(Y253,'シフト記号表（勤務時間帯）'!$C$6:$U$35,19,FALSE))</f>
        <v/>
      </c>
      <c r="Z255" s="264" t="str">
        <f>IF(Z253="","",VLOOKUP(Z253,'シフト記号表（勤務時間帯）'!$C$6:$U$35,19,FALSE))</f>
        <v/>
      </c>
      <c r="AA255" s="265" t="str">
        <f>IF(AA253="","",VLOOKUP(AA253,'シフト記号表（勤務時間帯）'!$C$6:$U$35,19,FALSE))</f>
        <v/>
      </c>
      <c r="AB255" s="265" t="str">
        <f>IF(AB253="","",VLOOKUP(AB253,'シフト記号表（勤務時間帯）'!$C$6:$U$35,19,FALSE))</f>
        <v/>
      </c>
      <c r="AC255" s="265" t="str">
        <f>IF(AC253="","",VLOOKUP(AC253,'シフト記号表（勤務時間帯）'!$C$6:$U$35,19,FALSE))</f>
        <v/>
      </c>
      <c r="AD255" s="265" t="str">
        <f>IF(AD253="","",VLOOKUP(AD253,'シフト記号表（勤務時間帯）'!$C$6:$U$35,19,FALSE))</f>
        <v/>
      </c>
      <c r="AE255" s="265" t="str">
        <f>IF(AE253="","",VLOOKUP(AE253,'シフト記号表（勤務時間帯）'!$C$6:$U$35,19,FALSE))</f>
        <v/>
      </c>
      <c r="AF255" s="266" t="str">
        <f>IF(AF253="","",VLOOKUP(AF253,'シフト記号表（勤務時間帯）'!$C$6:$U$35,19,FALSE))</f>
        <v/>
      </c>
      <c r="AG255" s="264" t="str">
        <f>IF(AG253="","",VLOOKUP(AG253,'シフト記号表（勤務時間帯）'!$C$6:$U$35,19,FALSE))</f>
        <v/>
      </c>
      <c r="AH255" s="265" t="str">
        <f>IF(AH253="","",VLOOKUP(AH253,'シフト記号表（勤務時間帯）'!$C$6:$U$35,19,FALSE))</f>
        <v/>
      </c>
      <c r="AI255" s="265" t="str">
        <f>IF(AI253="","",VLOOKUP(AI253,'シフト記号表（勤務時間帯）'!$C$6:$U$35,19,FALSE))</f>
        <v/>
      </c>
      <c r="AJ255" s="265" t="str">
        <f>IF(AJ253="","",VLOOKUP(AJ253,'シフト記号表（勤務時間帯）'!$C$6:$U$35,19,FALSE))</f>
        <v/>
      </c>
      <c r="AK255" s="265" t="str">
        <f>IF(AK253="","",VLOOKUP(AK253,'シフト記号表（勤務時間帯）'!$C$6:$U$35,19,FALSE))</f>
        <v/>
      </c>
      <c r="AL255" s="265" t="str">
        <f>IF(AL253="","",VLOOKUP(AL253,'シフト記号表（勤務時間帯）'!$C$6:$U$35,19,FALSE))</f>
        <v/>
      </c>
      <c r="AM255" s="266" t="str">
        <f>IF(AM253="","",VLOOKUP(AM253,'シフト記号表（勤務時間帯）'!$C$6:$U$35,19,FALSE))</f>
        <v/>
      </c>
      <c r="AN255" s="264" t="str">
        <f>IF(AN253="","",VLOOKUP(AN253,'シフト記号表（勤務時間帯）'!$C$6:$U$35,19,FALSE))</f>
        <v/>
      </c>
      <c r="AO255" s="265" t="str">
        <f>IF(AO253="","",VLOOKUP(AO253,'シフト記号表（勤務時間帯）'!$C$6:$U$35,19,FALSE))</f>
        <v/>
      </c>
      <c r="AP255" s="265" t="str">
        <f>IF(AP253="","",VLOOKUP(AP253,'シフト記号表（勤務時間帯）'!$C$6:$U$35,19,FALSE))</f>
        <v/>
      </c>
      <c r="AQ255" s="265" t="str">
        <f>IF(AQ253="","",VLOOKUP(AQ253,'シフト記号表（勤務時間帯）'!$C$6:$U$35,19,FALSE))</f>
        <v/>
      </c>
      <c r="AR255" s="265" t="str">
        <f>IF(AR253="","",VLOOKUP(AR253,'シフト記号表（勤務時間帯）'!$C$6:$U$35,19,FALSE))</f>
        <v/>
      </c>
      <c r="AS255" s="265" t="str">
        <f>IF(AS253="","",VLOOKUP(AS253,'シフト記号表（勤務時間帯）'!$C$6:$U$35,19,FALSE))</f>
        <v/>
      </c>
      <c r="AT255" s="266" t="str">
        <f>IF(AT253="","",VLOOKUP(AT253,'シフト記号表（勤務時間帯）'!$C$6:$U$35,19,FALSE))</f>
        <v/>
      </c>
      <c r="AU255" s="264" t="str">
        <f>IF(AU253="","",VLOOKUP(AU253,'シフト記号表（勤務時間帯）'!$C$6:$U$35,19,FALSE))</f>
        <v/>
      </c>
      <c r="AV255" s="265" t="str">
        <f>IF(AV253="","",VLOOKUP(AV253,'シフト記号表（勤務時間帯）'!$C$6:$U$35,19,FALSE))</f>
        <v/>
      </c>
      <c r="AW255" s="265" t="str">
        <f>IF(AW253="","",VLOOKUP(AW253,'シフト記号表（勤務時間帯）'!$C$6:$U$35,19,FALSE))</f>
        <v/>
      </c>
      <c r="AX255" s="530">
        <f>IF($BB$3="４週",SUM(S255:AT255),IF($BB$3="暦月",SUM(S255:AW255),""))</f>
        <v>0</v>
      </c>
      <c r="AY255" s="531"/>
      <c r="AZ255" s="542">
        <f>IF($BB$3="４週",AX255/4,IF($BB$3="暦月",'地密通所（100名）'!AX255/('地密通所（100名）'!$BB$8/7),""))</f>
        <v>0</v>
      </c>
      <c r="BA255" s="543"/>
      <c r="BB255" s="470"/>
      <c r="BC255" s="452"/>
      <c r="BD255" s="452"/>
      <c r="BE255" s="452"/>
      <c r="BF255" s="453"/>
    </row>
    <row r="256" spans="2:58" ht="20.25" customHeight="1" x14ac:dyDescent="0.4">
      <c r="B256" s="528">
        <f>B253+1</f>
        <v>79</v>
      </c>
      <c r="C256" s="416"/>
      <c r="D256" s="417"/>
      <c r="E256" s="418"/>
      <c r="F256" s="118"/>
      <c r="G256" s="445"/>
      <c r="H256" s="447"/>
      <c r="I256" s="347"/>
      <c r="J256" s="347"/>
      <c r="K256" s="348"/>
      <c r="L256" s="448"/>
      <c r="M256" s="449"/>
      <c r="N256" s="449"/>
      <c r="O256" s="450"/>
      <c r="P256" s="536" t="s">
        <v>49</v>
      </c>
      <c r="Q256" s="537"/>
      <c r="R256" s="538"/>
      <c r="S256" s="274"/>
      <c r="T256" s="273"/>
      <c r="U256" s="273"/>
      <c r="V256" s="273"/>
      <c r="W256" s="273"/>
      <c r="X256" s="273"/>
      <c r="Y256" s="275"/>
      <c r="Z256" s="274"/>
      <c r="AA256" s="273"/>
      <c r="AB256" s="273"/>
      <c r="AC256" s="273"/>
      <c r="AD256" s="273"/>
      <c r="AE256" s="273"/>
      <c r="AF256" s="275"/>
      <c r="AG256" s="274"/>
      <c r="AH256" s="273"/>
      <c r="AI256" s="273"/>
      <c r="AJ256" s="273"/>
      <c r="AK256" s="273"/>
      <c r="AL256" s="273"/>
      <c r="AM256" s="275"/>
      <c r="AN256" s="274"/>
      <c r="AO256" s="273"/>
      <c r="AP256" s="273"/>
      <c r="AQ256" s="273"/>
      <c r="AR256" s="273"/>
      <c r="AS256" s="273"/>
      <c r="AT256" s="275"/>
      <c r="AU256" s="274"/>
      <c r="AV256" s="273"/>
      <c r="AW256" s="273"/>
      <c r="AX256" s="638"/>
      <c r="AY256" s="639"/>
      <c r="AZ256" s="640"/>
      <c r="BA256" s="641"/>
      <c r="BB256" s="468"/>
      <c r="BC256" s="449"/>
      <c r="BD256" s="449"/>
      <c r="BE256" s="449"/>
      <c r="BF256" s="450"/>
    </row>
    <row r="257" spans="2:58" ht="20.25" customHeight="1" x14ac:dyDescent="0.4">
      <c r="B257" s="528"/>
      <c r="C257" s="419"/>
      <c r="D257" s="420"/>
      <c r="E257" s="421"/>
      <c r="F257" s="92"/>
      <c r="G257" s="342"/>
      <c r="H257" s="346"/>
      <c r="I257" s="347"/>
      <c r="J257" s="347"/>
      <c r="K257" s="348"/>
      <c r="L257" s="403"/>
      <c r="M257" s="404"/>
      <c r="N257" s="404"/>
      <c r="O257" s="405"/>
      <c r="P257" s="546" t="s">
        <v>15</v>
      </c>
      <c r="Q257" s="547"/>
      <c r="R257" s="548"/>
      <c r="S257" s="261" t="str">
        <f>IF(S256="","",VLOOKUP(S256,'シフト記号表（勤務時間帯）'!$C$6:$K$35,9,FALSE))</f>
        <v/>
      </c>
      <c r="T257" s="262" t="str">
        <f>IF(T256="","",VLOOKUP(T256,'シフト記号表（勤務時間帯）'!$C$6:$K$35,9,FALSE))</f>
        <v/>
      </c>
      <c r="U257" s="262" t="str">
        <f>IF(U256="","",VLOOKUP(U256,'シフト記号表（勤務時間帯）'!$C$6:$K$35,9,FALSE))</f>
        <v/>
      </c>
      <c r="V257" s="262" t="str">
        <f>IF(V256="","",VLOOKUP(V256,'シフト記号表（勤務時間帯）'!$C$6:$K$35,9,FALSE))</f>
        <v/>
      </c>
      <c r="W257" s="262" t="str">
        <f>IF(W256="","",VLOOKUP(W256,'シフト記号表（勤務時間帯）'!$C$6:$K$35,9,FALSE))</f>
        <v/>
      </c>
      <c r="X257" s="262" t="str">
        <f>IF(X256="","",VLOOKUP(X256,'シフト記号表（勤務時間帯）'!$C$6:$K$35,9,FALSE))</f>
        <v/>
      </c>
      <c r="Y257" s="263" t="str">
        <f>IF(Y256="","",VLOOKUP(Y256,'シフト記号表（勤務時間帯）'!$C$6:$K$35,9,FALSE))</f>
        <v/>
      </c>
      <c r="Z257" s="261" t="str">
        <f>IF(Z256="","",VLOOKUP(Z256,'シフト記号表（勤務時間帯）'!$C$6:$K$35,9,FALSE))</f>
        <v/>
      </c>
      <c r="AA257" s="262" t="str">
        <f>IF(AA256="","",VLOOKUP(AA256,'シフト記号表（勤務時間帯）'!$C$6:$K$35,9,FALSE))</f>
        <v/>
      </c>
      <c r="AB257" s="262" t="str">
        <f>IF(AB256="","",VLOOKUP(AB256,'シフト記号表（勤務時間帯）'!$C$6:$K$35,9,FALSE))</f>
        <v/>
      </c>
      <c r="AC257" s="262" t="str">
        <f>IF(AC256="","",VLOOKUP(AC256,'シフト記号表（勤務時間帯）'!$C$6:$K$35,9,FALSE))</f>
        <v/>
      </c>
      <c r="AD257" s="262" t="str">
        <f>IF(AD256="","",VLOOKUP(AD256,'シフト記号表（勤務時間帯）'!$C$6:$K$35,9,FALSE))</f>
        <v/>
      </c>
      <c r="AE257" s="262" t="str">
        <f>IF(AE256="","",VLOOKUP(AE256,'シフト記号表（勤務時間帯）'!$C$6:$K$35,9,FALSE))</f>
        <v/>
      </c>
      <c r="AF257" s="263" t="str">
        <f>IF(AF256="","",VLOOKUP(AF256,'シフト記号表（勤務時間帯）'!$C$6:$K$35,9,FALSE))</f>
        <v/>
      </c>
      <c r="AG257" s="261" t="str">
        <f>IF(AG256="","",VLOOKUP(AG256,'シフト記号表（勤務時間帯）'!$C$6:$K$35,9,FALSE))</f>
        <v/>
      </c>
      <c r="AH257" s="262" t="str">
        <f>IF(AH256="","",VLOOKUP(AH256,'シフト記号表（勤務時間帯）'!$C$6:$K$35,9,FALSE))</f>
        <v/>
      </c>
      <c r="AI257" s="262" t="str">
        <f>IF(AI256="","",VLOOKUP(AI256,'シフト記号表（勤務時間帯）'!$C$6:$K$35,9,FALSE))</f>
        <v/>
      </c>
      <c r="AJ257" s="262" t="str">
        <f>IF(AJ256="","",VLOOKUP(AJ256,'シフト記号表（勤務時間帯）'!$C$6:$K$35,9,FALSE))</f>
        <v/>
      </c>
      <c r="AK257" s="262" t="str">
        <f>IF(AK256="","",VLOOKUP(AK256,'シフト記号表（勤務時間帯）'!$C$6:$K$35,9,FALSE))</f>
        <v/>
      </c>
      <c r="AL257" s="262" t="str">
        <f>IF(AL256="","",VLOOKUP(AL256,'シフト記号表（勤務時間帯）'!$C$6:$K$35,9,FALSE))</f>
        <v/>
      </c>
      <c r="AM257" s="263" t="str">
        <f>IF(AM256="","",VLOOKUP(AM256,'シフト記号表（勤務時間帯）'!$C$6:$K$35,9,FALSE))</f>
        <v/>
      </c>
      <c r="AN257" s="261" t="str">
        <f>IF(AN256="","",VLOOKUP(AN256,'シフト記号表（勤務時間帯）'!$C$6:$K$35,9,FALSE))</f>
        <v/>
      </c>
      <c r="AO257" s="262" t="str">
        <f>IF(AO256="","",VLOOKUP(AO256,'シフト記号表（勤務時間帯）'!$C$6:$K$35,9,FALSE))</f>
        <v/>
      </c>
      <c r="AP257" s="262" t="str">
        <f>IF(AP256="","",VLOOKUP(AP256,'シフト記号表（勤務時間帯）'!$C$6:$K$35,9,FALSE))</f>
        <v/>
      </c>
      <c r="AQ257" s="262" t="str">
        <f>IF(AQ256="","",VLOOKUP(AQ256,'シフト記号表（勤務時間帯）'!$C$6:$K$35,9,FALSE))</f>
        <v/>
      </c>
      <c r="AR257" s="262" t="str">
        <f>IF(AR256="","",VLOOKUP(AR256,'シフト記号表（勤務時間帯）'!$C$6:$K$35,9,FALSE))</f>
        <v/>
      </c>
      <c r="AS257" s="262" t="str">
        <f>IF(AS256="","",VLOOKUP(AS256,'シフト記号表（勤務時間帯）'!$C$6:$K$35,9,FALSE))</f>
        <v/>
      </c>
      <c r="AT257" s="263" t="str">
        <f>IF(AT256="","",VLOOKUP(AT256,'シフト記号表（勤務時間帯）'!$C$6:$K$35,9,FALSE))</f>
        <v/>
      </c>
      <c r="AU257" s="261" t="str">
        <f>IF(AU256="","",VLOOKUP(AU256,'シフト記号表（勤務時間帯）'!$C$6:$K$35,9,FALSE))</f>
        <v/>
      </c>
      <c r="AV257" s="262" t="str">
        <f>IF(AV256="","",VLOOKUP(AV256,'シフト記号表（勤務時間帯）'!$C$6:$K$35,9,FALSE))</f>
        <v/>
      </c>
      <c r="AW257" s="262" t="str">
        <f>IF(AW256="","",VLOOKUP(AW256,'シフト記号表（勤務時間帯）'!$C$6:$K$35,9,FALSE))</f>
        <v/>
      </c>
      <c r="AX257" s="549">
        <f>IF($BB$3="４週",SUM(S257:AT257),IF($BB$3="暦月",SUM(S257:AW257),""))</f>
        <v>0</v>
      </c>
      <c r="AY257" s="550"/>
      <c r="AZ257" s="551">
        <f>IF($BB$3="４週",AX257/4,IF($BB$3="暦月",'地密通所（100名）'!AX257/('地密通所（100名）'!$BB$8/7),""))</f>
        <v>0</v>
      </c>
      <c r="BA257" s="552"/>
      <c r="BB257" s="469"/>
      <c r="BC257" s="404"/>
      <c r="BD257" s="404"/>
      <c r="BE257" s="404"/>
      <c r="BF257" s="405"/>
    </row>
    <row r="258" spans="2:58" ht="20.25" customHeight="1" x14ac:dyDescent="0.4">
      <c r="B258" s="528"/>
      <c r="C258" s="422"/>
      <c r="D258" s="423"/>
      <c r="E258" s="424"/>
      <c r="F258" s="121">
        <f>C256</f>
        <v>0</v>
      </c>
      <c r="G258" s="446"/>
      <c r="H258" s="346"/>
      <c r="I258" s="347"/>
      <c r="J258" s="347"/>
      <c r="K258" s="348"/>
      <c r="L258" s="451"/>
      <c r="M258" s="452"/>
      <c r="N258" s="452"/>
      <c r="O258" s="453"/>
      <c r="P258" s="553" t="s">
        <v>50</v>
      </c>
      <c r="Q258" s="554"/>
      <c r="R258" s="555"/>
      <c r="S258" s="264" t="str">
        <f>IF(S256="","",VLOOKUP(S256,'シフト記号表（勤務時間帯）'!$C$6:$U$35,19,FALSE))</f>
        <v/>
      </c>
      <c r="T258" s="265" t="str">
        <f>IF(T256="","",VLOOKUP(T256,'シフト記号表（勤務時間帯）'!$C$6:$U$35,19,FALSE))</f>
        <v/>
      </c>
      <c r="U258" s="265" t="str">
        <f>IF(U256="","",VLOOKUP(U256,'シフト記号表（勤務時間帯）'!$C$6:$U$35,19,FALSE))</f>
        <v/>
      </c>
      <c r="V258" s="265" t="str">
        <f>IF(V256="","",VLOOKUP(V256,'シフト記号表（勤務時間帯）'!$C$6:$U$35,19,FALSE))</f>
        <v/>
      </c>
      <c r="W258" s="265" t="str">
        <f>IF(W256="","",VLOOKUP(W256,'シフト記号表（勤務時間帯）'!$C$6:$U$35,19,FALSE))</f>
        <v/>
      </c>
      <c r="X258" s="265" t="str">
        <f>IF(X256="","",VLOOKUP(X256,'シフト記号表（勤務時間帯）'!$C$6:$U$35,19,FALSE))</f>
        <v/>
      </c>
      <c r="Y258" s="266" t="str">
        <f>IF(Y256="","",VLOOKUP(Y256,'シフト記号表（勤務時間帯）'!$C$6:$U$35,19,FALSE))</f>
        <v/>
      </c>
      <c r="Z258" s="264" t="str">
        <f>IF(Z256="","",VLOOKUP(Z256,'シフト記号表（勤務時間帯）'!$C$6:$U$35,19,FALSE))</f>
        <v/>
      </c>
      <c r="AA258" s="265" t="str">
        <f>IF(AA256="","",VLOOKUP(AA256,'シフト記号表（勤務時間帯）'!$C$6:$U$35,19,FALSE))</f>
        <v/>
      </c>
      <c r="AB258" s="265" t="str">
        <f>IF(AB256="","",VLOOKUP(AB256,'シフト記号表（勤務時間帯）'!$C$6:$U$35,19,FALSE))</f>
        <v/>
      </c>
      <c r="AC258" s="265" t="str">
        <f>IF(AC256="","",VLOOKUP(AC256,'シフト記号表（勤務時間帯）'!$C$6:$U$35,19,FALSE))</f>
        <v/>
      </c>
      <c r="AD258" s="265" t="str">
        <f>IF(AD256="","",VLOOKUP(AD256,'シフト記号表（勤務時間帯）'!$C$6:$U$35,19,FALSE))</f>
        <v/>
      </c>
      <c r="AE258" s="265" t="str">
        <f>IF(AE256="","",VLOOKUP(AE256,'シフト記号表（勤務時間帯）'!$C$6:$U$35,19,FALSE))</f>
        <v/>
      </c>
      <c r="AF258" s="266" t="str">
        <f>IF(AF256="","",VLOOKUP(AF256,'シフト記号表（勤務時間帯）'!$C$6:$U$35,19,FALSE))</f>
        <v/>
      </c>
      <c r="AG258" s="264" t="str">
        <f>IF(AG256="","",VLOOKUP(AG256,'シフト記号表（勤務時間帯）'!$C$6:$U$35,19,FALSE))</f>
        <v/>
      </c>
      <c r="AH258" s="265" t="str">
        <f>IF(AH256="","",VLOOKUP(AH256,'シフト記号表（勤務時間帯）'!$C$6:$U$35,19,FALSE))</f>
        <v/>
      </c>
      <c r="AI258" s="265" t="str">
        <f>IF(AI256="","",VLOOKUP(AI256,'シフト記号表（勤務時間帯）'!$C$6:$U$35,19,FALSE))</f>
        <v/>
      </c>
      <c r="AJ258" s="265" t="str">
        <f>IF(AJ256="","",VLOOKUP(AJ256,'シフト記号表（勤務時間帯）'!$C$6:$U$35,19,FALSE))</f>
        <v/>
      </c>
      <c r="AK258" s="265" t="str">
        <f>IF(AK256="","",VLOOKUP(AK256,'シフト記号表（勤務時間帯）'!$C$6:$U$35,19,FALSE))</f>
        <v/>
      </c>
      <c r="AL258" s="265" t="str">
        <f>IF(AL256="","",VLOOKUP(AL256,'シフト記号表（勤務時間帯）'!$C$6:$U$35,19,FALSE))</f>
        <v/>
      </c>
      <c r="AM258" s="266" t="str">
        <f>IF(AM256="","",VLOOKUP(AM256,'シフト記号表（勤務時間帯）'!$C$6:$U$35,19,FALSE))</f>
        <v/>
      </c>
      <c r="AN258" s="264" t="str">
        <f>IF(AN256="","",VLOOKUP(AN256,'シフト記号表（勤務時間帯）'!$C$6:$U$35,19,FALSE))</f>
        <v/>
      </c>
      <c r="AO258" s="265" t="str">
        <f>IF(AO256="","",VLOOKUP(AO256,'シフト記号表（勤務時間帯）'!$C$6:$U$35,19,FALSE))</f>
        <v/>
      </c>
      <c r="AP258" s="265" t="str">
        <f>IF(AP256="","",VLOOKUP(AP256,'シフト記号表（勤務時間帯）'!$C$6:$U$35,19,FALSE))</f>
        <v/>
      </c>
      <c r="AQ258" s="265" t="str">
        <f>IF(AQ256="","",VLOOKUP(AQ256,'シフト記号表（勤務時間帯）'!$C$6:$U$35,19,FALSE))</f>
        <v/>
      </c>
      <c r="AR258" s="265" t="str">
        <f>IF(AR256="","",VLOOKUP(AR256,'シフト記号表（勤務時間帯）'!$C$6:$U$35,19,FALSE))</f>
        <v/>
      </c>
      <c r="AS258" s="265" t="str">
        <f>IF(AS256="","",VLOOKUP(AS256,'シフト記号表（勤務時間帯）'!$C$6:$U$35,19,FALSE))</f>
        <v/>
      </c>
      <c r="AT258" s="266" t="str">
        <f>IF(AT256="","",VLOOKUP(AT256,'シフト記号表（勤務時間帯）'!$C$6:$U$35,19,FALSE))</f>
        <v/>
      </c>
      <c r="AU258" s="264" t="str">
        <f>IF(AU256="","",VLOOKUP(AU256,'シフト記号表（勤務時間帯）'!$C$6:$U$35,19,FALSE))</f>
        <v/>
      </c>
      <c r="AV258" s="265" t="str">
        <f>IF(AV256="","",VLOOKUP(AV256,'シフト記号表（勤務時間帯）'!$C$6:$U$35,19,FALSE))</f>
        <v/>
      </c>
      <c r="AW258" s="265" t="str">
        <f>IF(AW256="","",VLOOKUP(AW256,'シフト記号表（勤務時間帯）'!$C$6:$U$35,19,FALSE))</f>
        <v/>
      </c>
      <c r="AX258" s="530">
        <f>IF($BB$3="４週",SUM(S258:AT258),IF($BB$3="暦月",SUM(S258:AW258),""))</f>
        <v>0</v>
      </c>
      <c r="AY258" s="531"/>
      <c r="AZ258" s="542">
        <f>IF($BB$3="４週",AX258/4,IF($BB$3="暦月",'地密通所（100名）'!AX258/('地密通所（100名）'!$BB$8/7),""))</f>
        <v>0</v>
      </c>
      <c r="BA258" s="543"/>
      <c r="BB258" s="470"/>
      <c r="BC258" s="452"/>
      <c r="BD258" s="452"/>
      <c r="BE258" s="452"/>
      <c r="BF258" s="453"/>
    </row>
    <row r="259" spans="2:58" ht="20.25" customHeight="1" x14ac:dyDescent="0.4">
      <c r="B259" s="528">
        <f>B256+1</f>
        <v>80</v>
      </c>
      <c r="C259" s="416"/>
      <c r="D259" s="417"/>
      <c r="E259" s="418"/>
      <c r="F259" s="118"/>
      <c r="G259" s="445"/>
      <c r="H259" s="447"/>
      <c r="I259" s="347"/>
      <c r="J259" s="347"/>
      <c r="K259" s="348"/>
      <c r="L259" s="448"/>
      <c r="M259" s="449"/>
      <c r="N259" s="449"/>
      <c r="O259" s="450"/>
      <c r="P259" s="536" t="s">
        <v>49</v>
      </c>
      <c r="Q259" s="537"/>
      <c r="R259" s="538"/>
      <c r="S259" s="274"/>
      <c r="T259" s="273"/>
      <c r="U259" s="273"/>
      <c r="V259" s="273"/>
      <c r="W259" s="273"/>
      <c r="X259" s="273"/>
      <c r="Y259" s="275"/>
      <c r="Z259" s="274"/>
      <c r="AA259" s="273"/>
      <c r="AB259" s="273"/>
      <c r="AC259" s="273"/>
      <c r="AD259" s="273"/>
      <c r="AE259" s="273"/>
      <c r="AF259" s="275"/>
      <c r="AG259" s="274"/>
      <c r="AH259" s="273"/>
      <c r="AI259" s="273"/>
      <c r="AJ259" s="273"/>
      <c r="AK259" s="273"/>
      <c r="AL259" s="273"/>
      <c r="AM259" s="275"/>
      <c r="AN259" s="274"/>
      <c r="AO259" s="273"/>
      <c r="AP259" s="273"/>
      <c r="AQ259" s="273"/>
      <c r="AR259" s="273"/>
      <c r="AS259" s="273"/>
      <c r="AT259" s="275"/>
      <c r="AU259" s="274"/>
      <c r="AV259" s="273"/>
      <c r="AW259" s="273"/>
      <c r="AX259" s="638"/>
      <c r="AY259" s="639"/>
      <c r="AZ259" s="640"/>
      <c r="BA259" s="641"/>
      <c r="BB259" s="468"/>
      <c r="BC259" s="449"/>
      <c r="BD259" s="449"/>
      <c r="BE259" s="449"/>
      <c r="BF259" s="450"/>
    </row>
    <row r="260" spans="2:58" ht="20.25" customHeight="1" x14ac:dyDescent="0.4">
      <c r="B260" s="528"/>
      <c r="C260" s="419"/>
      <c r="D260" s="420"/>
      <c r="E260" s="421"/>
      <c r="F260" s="92"/>
      <c r="G260" s="342"/>
      <c r="H260" s="346"/>
      <c r="I260" s="347"/>
      <c r="J260" s="347"/>
      <c r="K260" s="348"/>
      <c r="L260" s="403"/>
      <c r="M260" s="404"/>
      <c r="N260" s="404"/>
      <c r="O260" s="405"/>
      <c r="P260" s="546" t="s">
        <v>15</v>
      </c>
      <c r="Q260" s="547"/>
      <c r="R260" s="548"/>
      <c r="S260" s="261" t="str">
        <f>IF(S259="","",VLOOKUP(S259,'シフト記号表（勤務時間帯）'!$C$6:$K$35,9,FALSE))</f>
        <v/>
      </c>
      <c r="T260" s="262" t="str">
        <f>IF(T259="","",VLOOKUP(T259,'シフト記号表（勤務時間帯）'!$C$6:$K$35,9,FALSE))</f>
        <v/>
      </c>
      <c r="U260" s="262" t="str">
        <f>IF(U259="","",VLOOKUP(U259,'シフト記号表（勤務時間帯）'!$C$6:$K$35,9,FALSE))</f>
        <v/>
      </c>
      <c r="V260" s="262" t="str">
        <f>IF(V259="","",VLOOKUP(V259,'シフト記号表（勤務時間帯）'!$C$6:$K$35,9,FALSE))</f>
        <v/>
      </c>
      <c r="W260" s="262" t="str">
        <f>IF(W259="","",VLOOKUP(W259,'シフト記号表（勤務時間帯）'!$C$6:$K$35,9,FALSE))</f>
        <v/>
      </c>
      <c r="X260" s="262" t="str">
        <f>IF(X259="","",VLOOKUP(X259,'シフト記号表（勤務時間帯）'!$C$6:$K$35,9,FALSE))</f>
        <v/>
      </c>
      <c r="Y260" s="263" t="str">
        <f>IF(Y259="","",VLOOKUP(Y259,'シフト記号表（勤務時間帯）'!$C$6:$K$35,9,FALSE))</f>
        <v/>
      </c>
      <c r="Z260" s="261" t="str">
        <f>IF(Z259="","",VLOOKUP(Z259,'シフト記号表（勤務時間帯）'!$C$6:$K$35,9,FALSE))</f>
        <v/>
      </c>
      <c r="AA260" s="262" t="str">
        <f>IF(AA259="","",VLOOKUP(AA259,'シフト記号表（勤務時間帯）'!$C$6:$K$35,9,FALSE))</f>
        <v/>
      </c>
      <c r="AB260" s="262" t="str">
        <f>IF(AB259="","",VLOOKUP(AB259,'シフト記号表（勤務時間帯）'!$C$6:$K$35,9,FALSE))</f>
        <v/>
      </c>
      <c r="AC260" s="262" t="str">
        <f>IF(AC259="","",VLOOKUP(AC259,'シフト記号表（勤務時間帯）'!$C$6:$K$35,9,FALSE))</f>
        <v/>
      </c>
      <c r="AD260" s="262" t="str">
        <f>IF(AD259="","",VLOOKUP(AD259,'シフト記号表（勤務時間帯）'!$C$6:$K$35,9,FALSE))</f>
        <v/>
      </c>
      <c r="AE260" s="262" t="str">
        <f>IF(AE259="","",VLOOKUP(AE259,'シフト記号表（勤務時間帯）'!$C$6:$K$35,9,FALSE))</f>
        <v/>
      </c>
      <c r="AF260" s="263" t="str">
        <f>IF(AF259="","",VLOOKUP(AF259,'シフト記号表（勤務時間帯）'!$C$6:$K$35,9,FALSE))</f>
        <v/>
      </c>
      <c r="AG260" s="261" t="str">
        <f>IF(AG259="","",VLOOKUP(AG259,'シフト記号表（勤務時間帯）'!$C$6:$K$35,9,FALSE))</f>
        <v/>
      </c>
      <c r="AH260" s="262" t="str">
        <f>IF(AH259="","",VLOOKUP(AH259,'シフト記号表（勤務時間帯）'!$C$6:$K$35,9,FALSE))</f>
        <v/>
      </c>
      <c r="AI260" s="262" t="str">
        <f>IF(AI259="","",VLOOKUP(AI259,'シフト記号表（勤務時間帯）'!$C$6:$K$35,9,FALSE))</f>
        <v/>
      </c>
      <c r="AJ260" s="262" t="str">
        <f>IF(AJ259="","",VLOOKUP(AJ259,'シフト記号表（勤務時間帯）'!$C$6:$K$35,9,FALSE))</f>
        <v/>
      </c>
      <c r="AK260" s="262" t="str">
        <f>IF(AK259="","",VLOOKUP(AK259,'シフト記号表（勤務時間帯）'!$C$6:$K$35,9,FALSE))</f>
        <v/>
      </c>
      <c r="AL260" s="262" t="str">
        <f>IF(AL259="","",VLOOKUP(AL259,'シフト記号表（勤務時間帯）'!$C$6:$K$35,9,FALSE))</f>
        <v/>
      </c>
      <c r="AM260" s="263" t="str">
        <f>IF(AM259="","",VLOOKUP(AM259,'シフト記号表（勤務時間帯）'!$C$6:$K$35,9,FALSE))</f>
        <v/>
      </c>
      <c r="AN260" s="261" t="str">
        <f>IF(AN259="","",VLOOKUP(AN259,'シフト記号表（勤務時間帯）'!$C$6:$K$35,9,FALSE))</f>
        <v/>
      </c>
      <c r="AO260" s="262" t="str">
        <f>IF(AO259="","",VLOOKUP(AO259,'シフト記号表（勤務時間帯）'!$C$6:$K$35,9,FALSE))</f>
        <v/>
      </c>
      <c r="AP260" s="262" t="str">
        <f>IF(AP259="","",VLOOKUP(AP259,'シフト記号表（勤務時間帯）'!$C$6:$K$35,9,FALSE))</f>
        <v/>
      </c>
      <c r="AQ260" s="262" t="str">
        <f>IF(AQ259="","",VLOOKUP(AQ259,'シフト記号表（勤務時間帯）'!$C$6:$K$35,9,FALSE))</f>
        <v/>
      </c>
      <c r="AR260" s="262" t="str">
        <f>IF(AR259="","",VLOOKUP(AR259,'シフト記号表（勤務時間帯）'!$C$6:$K$35,9,FALSE))</f>
        <v/>
      </c>
      <c r="AS260" s="262" t="str">
        <f>IF(AS259="","",VLOOKUP(AS259,'シフト記号表（勤務時間帯）'!$C$6:$K$35,9,FALSE))</f>
        <v/>
      </c>
      <c r="AT260" s="263" t="str">
        <f>IF(AT259="","",VLOOKUP(AT259,'シフト記号表（勤務時間帯）'!$C$6:$K$35,9,FALSE))</f>
        <v/>
      </c>
      <c r="AU260" s="261" t="str">
        <f>IF(AU259="","",VLOOKUP(AU259,'シフト記号表（勤務時間帯）'!$C$6:$K$35,9,FALSE))</f>
        <v/>
      </c>
      <c r="AV260" s="262" t="str">
        <f>IF(AV259="","",VLOOKUP(AV259,'シフト記号表（勤務時間帯）'!$C$6:$K$35,9,FALSE))</f>
        <v/>
      </c>
      <c r="AW260" s="262" t="str">
        <f>IF(AW259="","",VLOOKUP(AW259,'シフト記号表（勤務時間帯）'!$C$6:$K$35,9,FALSE))</f>
        <v/>
      </c>
      <c r="AX260" s="549">
        <f>IF($BB$3="４週",SUM(S260:AT260),IF($BB$3="暦月",SUM(S260:AW260),""))</f>
        <v>0</v>
      </c>
      <c r="AY260" s="550"/>
      <c r="AZ260" s="551">
        <f>IF($BB$3="４週",AX260/4,IF($BB$3="暦月",'地密通所（100名）'!AX260/('地密通所（100名）'!$BB$8/7),""))</f>
        <v>0</v>
      </c>
      <c r="BA260" s="552"/>
      <c r="BB260" s="469"/>
      <c r="BC260" s="404"/>
      <c r="BD260" s="404"/>
      <c r="BE260" s="404"/>
      <c r="BF260" s="405"/>
    </row>
    <row r="261" spans="2:58" ht="20.25" customHeight="1" x14ac:dyDescent="0.4">
      <c r="B261" s="528"/>
      <c r="C261" s="422"/>
      <c r="D261" s="423"/>
      <c r="E261" s="424"/>
      <c r="F261" s="121">
        <f>C259</f>
        <v>0</v>
      </c>
      <c r="G261" s="446"/>
      <c r="H261" s="346"/>
      <c r="I261" s="347"/>
      <c r="J261" s="347"/>
      <c r="K261" s="348"/>
      <c r="L261" s="451"/>
      <c r="M261" s="452"/>
      <c r="N261" s="452"/>
      <c r="O261" s="453"/>
      <c r="P261" s="553" t="s">
        <v>50</v>
      </c>
      <c r="Q261" s="554"/>
      <c r="R261" s="555"/>
      <c r="S261" s="264" t="str">
        <f>IF(S259="","",VLOOKUP(S259,'シフト記号表（勤務時間帯）'!$C$6:$U$35,19,FALSE))</f>
        <v/>
      </c>
      <c r="T261" s="265" t="str">
        <f>IF(T259="","",VLOOKUP(T259,'シフト記号表（勤務時間帯）'!$C$6:$U$35,19,FALSE))</f>
        <v/>
      </c>
      <c r="U261" s="265" t="str">
        <f>IF(U259="","",VLOOKUP(U259,'シフト記号表（勤務時間帯）'!$C$6:$U$35,19,FALSE))</f>
        <v/>
      </c>
      <c r="V261" s="265" t="str">
        <f>IF(V259="","",VLOOKUP(V259,'シフト記号表（勤務時間帯）'!$C$6:$U$35,19,FALSE))</f>
        <v/>
      </c>
      <c r="W261" s="265" t="str">
        <f>IF(W259="","",VLOOKUP(W259,'シフト記号表（勤務時間帯）'!$C$6:$U$35,19,FALSE))</f>
        <v/>
      </c>
      <c r="X261" s="265" t="str">
        <f>IF(X259="","",VLOOKUP(X259,'シフト記号表（勤務時間帯）'!$C$6:$U$35,19,FALSE))</f>
        <v/>
      </c>
      <c r="Y261" s="266" t="str">
        <f>IF(Y259="","",VLOOKUP(Y259,'シフト記号表（勤務時間帯）'!$C$6:$U$35,19,FALSE))</f>
        <v/>
      </c>
      <c r="Z261" s="264" t="str">
        <f>IF(Z259="","",VLOOKUP(Z259,'シフト記号表（勤務時間帯）'!$C$6:$U$35,19,FALSE))</f>
        <v/>
      </c>
      <c r="AA261" s="265" t="str">
        <f>IF(AA259="","",VLOOKUP(AA259,'シフト記号表（勤務時間帯）'!$C$6:$U$35,19,FALSE))</f>
        <v/>
      </c>
      <c r="AB261" s="265" t="str">
        <f>IF(AB259="","",VLOOKUP(AB259,'シフト記号表（勤務時間帯）'!$C$6:$U$35,19,FALSE))</f>
        <v/>
      </c>
      <c r="AC261" s="265" t="str">
        <f>IF(AC259="","",VLOOKUP(AC259,'シフト記号表（勤務時間帯）'!$C$6:$U$35,19,FALSE))</f>
        <v/>
      </c>
      <c r="AD261" s="265" t="str">
        <f>IF(AD259="","",VLOOKUP(AD259,'シフト記号表（勤務時間帯）'!$C$6:$U$35,19,FALSE))</f>
        <v/>
      </c>
      <c r="AE261" s="265" t="str">
        <f>IF(AE259="","",VLOOKUP(AE259,'シフト記号表（勤務時間帯）'!$C$6:$U$35,19,FALSE))</f>
        <v/>
      </c>
      <c r="AF261" s="266" t="str">
        <f>IF(AF259="","",VLOOKUP(AF259,'シフト記号表（勤務時間帯）'!$C$6:$U$35,19,FALSE))</f>
        <v/>
      </c>
      <c r="AG261" s="264" t="str">
        <f>IF(AG259="","",VLOOKUP(AG259,'シフト記号表（勤務時間帯）'!$C$6:$U$35,19,FALSE))</f>
        <v/>
      </c>
      <c r="AH261" s="265" t="str">
        <f>IF(AH259="","",VLOOKUP(AH259,'シフト記号表（勤務時間帯）'!$C$6:$U$35,19,FALSE))</f>
        <v/>
      </c>
      <c r="AI261" s="265" t="str">
        <f>IF(AI259="","",VLOOKUP(AI259,'シフト記号表（勤務時間帯）'!$C$6:$U$35,19,FALSE))</f>
        <v/>
      </c>
      <c r="AJ261" s="265" t="str">
        <f>IF(AJ259="","",VLOOKUP(AJ259,'シフト記号表（勤務時間帯）'!$C$6:$U$35,19,FALSE))</f>
        <v/>
      </c>
      <c r="AK261" s="265" t="str">
        <f>IF(AK259="","",VLOOKUP(AK259,'シフト記号表（勤務時間帯）'!$C$6:$U$35,19,FALSE))</f>
        <v/>
      </c>
      <c r="AL261" s="265" t="str">
        <f>IF(AL259="","",VLOOKUP(AL259,'シフト記号表（勤務時間帯）'!$C$6:$U$35,19,FALSE))</f>
        <v/>
      </c>
      <c r="AM261" s="266" t="str">
        <f>IF(AM259="","",VLOOKUP(AM259,'シフト記号表（勤務時間帯）'!$C$6:$U$35,19,FALSE))</f>
        <v/>
      </c>
      <c r="AN261" s="264" t="str">
        <f>IF(AN259="","",VLOOKUP(AN259,'シフト記号表（勤務時間帯）'!$C$6:$U$35,19,FALSE))</f>
        <v/>
      </c>
      <c r="AO261" s="265" t="str">
        <f>IF(AO259="","",VLOOKUP(AO259,'シフト記号表（勤務時間帯）'!$C$6:$U$35,19,FALSE))</f>
        <v/>
      </c>
      <c r="AP261" s="265" t="str">
        <f>IF(AP259="","",VLOOKUP(AP259,'シフト記号表（勤務時間帯）'!$C$6:$U$35,19,FALSE))</f>
        <v/>
      </c>
      <c r="AQ261" s="265" t="str">
        <f>IF(AQ259="","",VLOOKUP(AQ259,'シフト記号表（勤務時間帯）'!$C$6:$U$35,19,FALSE))</f>
        <v/>
      </c>
      <c r="AR261" s="265" t="str">
        <f>IF(AR259="","",VLOOKUP(AR259,'シフト記号表（勤務時間帯）'!$C$6:$U$35,19,FALSE))</f>
        <v/>
      </c>
      <c r="AS261" s="265" t="str">
        <f>IF(AS259="","",VLOOKUP(AS259,'シフト記号表（勤務時間帯）'!$C$6:$U$35,19,FALSE))</f>
        <v/>
      </c>
      <c r="AT261" s="266" t="str">
        <f>IF(AT259="","",VLOOKUP(AT259,'シフト記号表（勤務時間帯）'!$C$6:$U$35,19,FALSE))</f>
        <v/>
      </c>
      <c r="AU261" s="264" t="str">
        <f>IF(AU259="","",VLOOKUP(AU259,'シフト記号表（勤務時間帯）'!$C$6:$U$35,19,FALSE))</f>
        <v/>
      </c>
      <c r="AV261" s="265" t="str">
        <f>IF(AV259="","",VLOOKUP(AV259,'シフト記号表（勤務時間帯）'!$C$6:$U$35,19,FALSE))</f>
        <v/>
      </c>
      <c r="AW261" s="265" t="str">
        <f>IF(AW259="","",VLOOKUP(AW259,'シフト記号表（勤務時間帯）'!$C$6:$U$35,19,FALSE))</f>
        <v/>
      </c>
      <c r="AX261" s="530">
        <f>IF($BB$3="４週",SUM(S261:AT261),IF($BB$3="暦月",SUM(S261:AW261),""))</f>
        <v>0</v>
      </c>
      <c r="AY261" s="531"/>
      <c r="AZ261" s="542">
        <f>IF($BB$3="４週",AX261/4,IF($BB$3="暦月",'地密通所（100名）'!AX261/('地密通所（100名）'!$BB$8/7),""))</f>
        <v>0</v>
      </c>
      <c r="BA261" s="543"/>
      <c r="BB261" s="470"/>
      <c r="BC261" s="452"/>
      <c r="BD261" s="452"/>
      <c r="BE261" s="452"/>
      <c r="BF261" s="453"/>
    </row>
    <row r="262" spans="2:58" ht="20.25" customHeight="1" x14ac:dyDescent="0.4">
      <c r="B262" s="528">
        <f>B259+1</f>
        <v>81</v>
      </c>
      <c r="C262" s="416"/>
      <c r="D262" s="417"/>
      <c r="E262" s="418"/>
      <c r="F262" s="118"/>
      <c r="G262" s="445"/>
      <c r="H262" s="447"/>
      <c r="I262" s="347"/>
      <c r="J262" s="347"/>
      <c r="K262" s="348"/>
      <c r="L262" s="448"/>
      <c r="M262" s="449"/>
      <c r="N262" s="449"/>
      <c r="O262" s="450"/>
      <c r="P262" s="536" t="s">
        <v>49</v>
      </c>
      <c r="Q262" s="537"/>
      <c r="R262" s="538"/>
      <c r="S262" s="274"/>
      <c r="T262" s="273"/>
      <c r="U262" s="273"/>
      <c r="V262" s="273"/>
      <c r="W262" s="273"/>
      <c r="X262" s="273"/>
      <c r="Y262" s="275"/>
      <c r="Z262" s="274"/>
      <c r="AA262" s="273"/>
      <c r="AB262" s="273"/>
      <c r="AC262" s="273"/>
      <c r="AD262" s="273"/>
      <c r="AE262" s="273"/>
      <c r="AF262" s="275"/>
      <c r="AG262" s="274"/>
      <c r="AH262" s="273"/>
      <c r="AI262" s="273"/>
      <c r="AJ262" s="273"/>
      <c r="AK262" s="273"/>
      <c r="AL262" s="273"/>
      <c r="AM262" s="275"/>
      <c r="AN262" s="274"/>
      <c r="AO262" s="273"/>
      <c r="AP262" s="273"/>
      <c r="AQ262" s="273"/>
      <c r="AR262" s="273"/>
      <c r="AS262" s="273"/>
      <c r="AT262" s="275"/>
      <c r="AU262" s="274"/>
      <c r="AV262" s="273"/>
      <c r="AW262" s="273"/>
      <c r="AX262" s="638"/>
      <c r="AY262" s="639"/>
      <c r="AZ262" s="640"/>
      <c r="BA262" s="641"/>
      <c r="BB262" s="468"/>
      <c r="BC262" s="449"/>
      <c r="BD262" s="449"/>
      <c r="BE262" s="449"/>
      <c r="BF262" s="450"/>
    </row>
    <row r="263" spans="2:58" ht="20.25" customHeight="1" x14ac:dyDescent="0.4">
      <c r="B263" s="528"/>
      <c r="C263" s="419"/>
      <c r="D263" s="420"/>
      <c r="E263" s="421"/>
      <c r="F263" s="92"/>
      <c r="G263" s="342"/>
      <c r="H263" s="346"/>
      <c r="I263" s="347"/>
      <c r="J263" s="347"/>
      <c r="K263" s="348"/>
      <c r="L263" s="403"/>
      <c r="M263" s="404"/>
      <c r="N263" s="404"/>
      <c r="O263" s="405"/>
      <c r="P263" s="546" t="s">
        <v>15</v>
      </c>
      <c r="Q263" s="547"/>
      <c r="R263" s="548"/>
      <c r="S263" s="261" t="str">
        <f>IF(S262="","",VLOOKUP(S262,'シフト記号表（勤務時間帯）'!$C$6:$K$35,9,FALSE))</f>
        <v/>
      </c>
      <c r="T263" s="262" t="str">
        <f>IF(T262="","",VLOOKUP(T262,'シフト記号表（勤務時間帯）'!$C$6:$K$35,9,FALSE))</f>
        <v/>
      </c>
      <c r="U263" s="262" t="str">
        <f>IF(U262="","",VLOOKUP(U262,'シフト記号表（勤務時間帯）'!$C$6:$K$35,9,FALSE))</f>
        <v/>
      </c>
      <c r="V263" s="262" t="str">
        <f>IF(V262="","",VLOOKUP(V262,'シフト記号表（勤務時間帯）'!$C$6:$K$35,9,FALSE))</f>
        <v/>
      </c>
      <c r="W263" s="262" t="str">
        <f>IF(W262="","",VLOOKUP(W262,'シフト記号表（勤務時間帯）'!$C$6:$K$35,9,FALSE))</f>
        <v/>
      </c>
      <c r="X263" s="262" t="str">
        <f>IF(X262="","",VLOOKUP(X262,'シフト記号表（勤務時間帯）'!$C$6:$K$35,9,FALSE))</f>
        <v/>
      </c>
      <c r="Y263" s="263" t="str">
        <f>IF(Y262="","",VLOOKUP(Y262,'シフト記号表（勤務時間帯）'!$C$6:$K$35,9,FALSE))</f>
        <v/>
      </c>
      <c r="Z263" s="261" t="str">
        <f>IF(Z262="","",VLOOKUP(Z262,'シフト記号表（勤務時間帯）'!$C$6:$K$35,9,FALSE))</f>
        <v/>
      </c>
      <c r="AA263" s="262" t="str">
        <f>IF(AA262="","",VLOOKUP(AA262,'シフト記号表（勤務時間帯）'!$C$6:$K$35,9,FALSE))</f>
        <v/>
      </c>
      <c r="AB263" s="262" t="str">
        <f>IF(AB262="","",VLOOKUP(AB262,'シフト記号表（勤務時間帯）'!$C$6:$K$35,9,FALSE))</f>
        <v/>
      </c>
      <c r="AC263" s="262" t="str">
        <f>IF(AC262="","",VLOOKUP(AC262,'シフト記号表（勤務時間帯）'!$C$6:$K$35,9,FALSE))</f>
        <v/>
      </c>
      <c r="AD263" s="262" t="str">
        <f>IF(AD262="","",VLOOKUP(AD262,'シフト記号表（勤務時間帯）'!$C$6:$K$35,9,FALSE))</f>
        <v/>
      </c>
      <c r="AE263" s="262" t="str">
        <f>IF(AE262="","",VLOOKUP(AE262,'シフト記号表（勤務時間帯）'!$C$6:$K$35,9,FALSE))</f>
        <v/>
      </c>
      <c r="AF263" s="263" t="str">
        <f>IF(AF262="","",VLOOKUP(AF262,'シフト記号表（勤務時間帯）'!$C$6:$K$35,9,FALSE))</f>
        <v/>
      </c>
      <c r="AG263" s="261" t="str">
        <f>IF(AG262="","",VLOOKUP(AG262,'シフト記号表（勤務時間帯）'!$C$6:$K$35,9,FALSE))</f>
        <v/>
      </c>
      <c r="AH263" s="262" t="str">
        <f>IF(AH262="","",VLOOKUP(AH262,'シフト記号表（勤務時間帯）'!$C$6:$K$35,9,FALSE))</f>
        <v/>
      </c>
      <c r="AI263" s="262" t="str">
        <f>IF(AI262="","",VLOOKUP(AI262,'シフト記号表（勤務時間帯）'!$C$6:$K$35,9,FALSE))</f>
        <v/>
      </c>
      <c r="AJ263" s="262" t="str">
        <f>IF(AJ262="","",VLOOKUP(AJ262,'シフト記号表（勤務時間帯）'!$C$6:$K$35,9,FALSE))</f>
        <v/>
      </c>
      <c r="AK263" s="262" t="str">
        <f>IF(AK262="","",VLOOKUP(AK262,'シフト記号表（勤務時間帯）'!$C$6:$K$35,9,FALSE))</f>
        <v/>
      </c>
      <c r="AL263" s="262" t="str">
        <f>IF(AL262="","",VLOOKUP(AL262,'シフト記号表（勤務時間帯）'!$C$6:$K$35,9,FALSE))</f>
        <v/>
      </c>
      <c r="AM263" s="263" t="str">
        <f>IF(AM262="","",VLOOKUP(AM262,'シフト記号表（勤務時間帯）'!$C$6:$K$35,9,FALSE))</f>
        <v/>
      </c>
      <c r="AN263" s="261" t="str">
        <f>IF(AN262="","",VLOOKUP(AN262,'シフト記号表（勤務時間帯）'!$C$6:$K$35,9,FALSE))</f>
        <v/>
      </c>
      <c r="AO263" s="262" t="str">
        <f>IF(AO262="","",VLOOKUP(AO262,'シフト記号表（勤務時間帯）'!$C$6:$K$35,9,FALSE))</f>
        <v/>
      </c>
      <c r="AP263" s="262" t="str">
        <f>IF(AP262="","",VLOOKUP(AP262,'シフト記号表（勤務時間帯）'!$C$6:$K$35,9,FALSE))</f>
        <v/>
      </c>
      <c r="AQ263" s="262" t="str">
        <f>IF(AQ262="","",VLOOKUP(AQ262,'シフト記号表（勤務時間帯）'!$C$6:$K$35,9,FALSE))</f>
        <v/>
      </c>
      <c r="AR263" s="262" t="str">
        <f>IF(AR262="","",VLOOKUP(AR262,'シフト記号表（勤務時間帯）'!$C$6:$K$35,9,FALSE))</f>
        <v/>
      </c>
      <c r="AS263" s="262" t="str">
        <f>IF(AS262="","",VLOOKUP(AS262,'シフト記号表（勤務時間帯）'!$C$6:$K$35,9,FALSE))</f>
        <v/>
      </c>
      <c r="AT263" s="263" t="str">
        <f>IF(AT262="","",VLOOKUP(AT262,'シフト記号表（勤務時間帯）'!$C$6:$K$35,9,FALSE))</f>
        <v/>
      </c>
      <c r="AU263" s="261" t="str">
        <f>IF(AU262="","",VLOOKUP(AU262,'シフト記号表（勤務時間帯）'!$C$6:$K$35,9,FALSE))</f>
        <v/>
      </c>
      <c r="AV263" s="262" t="str">
        <f>IF(AV262="","",VLOOKUP(AV262,'シフト記号表（勤務時間帯）'!$C$6:$K$35,9,FALSE))</f>
        <v/>
      </c>
      <c r="AW263" s="262" t="str">
        <f>IF(AW262="","",VLOOKUP(AW262,'シフト記号表（勤務時間帯）'!$C$6:$K$35,9,FALSE))</f>
        <v/>
      </c>
      <c r="AX263" s="549">
        <f>IF($BB$3="４週",SUM(S263:AT263),IF($BB$3="暦月",SUM(S263:AW263),""))</f>
        <v>0</v>
      </c>
      <c r="AY263" s="550"/>
      <c r="AZ263" s="551">
        <f>IF($BB$3="４週",AX263/4,IF($BB$3="暦月",'地密通所（100名）'!AX263/('地密通所（100名）'!$BB$8/7),""))</f>
        <v>0</v>
      </c>
      <c r="BA263" s="552"/>
      <c r="BB263" s="469"/>
      <c r="BC263" s="404"/>
      <c r="BD263" s="404"/>
      <c r="BE263" s="404"/>
      <c r="BF263" s="405"/>
    </row>
    <row r="264" spans="2:58" ht="20.25" customHeight="1" x14ac:dyDescent="0.4">
      <c r="B264" s="528"/>
      <c r="C264" s="422"/>
      <c r="D264" s="423"/>
      <c r="E264" s="424"/>
      <c r="F264" s="121">
        <f>C262</f>
        <v>0</v>
      </c>
      <c r="G264" s="446"/>
      <c r="H264" s="346"/>
      <c r="I264" s="347"/>
      <c r="J264" s="347"/>
      <c r="K264" s="348"/>
      <c r="L264" s="451"/>
      <c r="M264" s="452"/>
      <c r="N264" s="452"/>
      <c r="O264" s="453"/>
      <c r="P264" s="553" t="s">
        <v>50</v>
      </c>
      <c r="Q264" s="554"/>
      <c r="R264" s="555"/>
      <c r="S264" s="264" t="str">
        <f>IF(S262="","",VLOOKUP(S262,'シフト記号表（勤務時間帯）'!$C$6:$U$35,19,FALSE))</f>
        <v/>
      </c>
      <c r="T264" s="265" t="str">
        <f>IF(T262="","",VLOOKUP(T262,'シフト記号表（勤務時間帯）'!$C$6:$U$35,19,FALSE))</f>
        <v/>
      </c>
      <c r="U264" s="265" t="str">
        <f>IF(U262="","",VLOOKUP(U262,'シフト記号表（勤務時間帯）'!$C$6:$U$35,19,FALSE))</f>
        <v/>
      </c>
      <c r="V264" s="265" t="str">
        <f>IF(V262="","",VLOOKUP(V262,'シフト記号表（勤務時間帯）'!$C$6:$U$35,19,FALSE))</f>
        <v/>
      </c>
      <c r="W264" s="265" t="str">
        <f>IF(W262="","",VLOOKUP(W262,'シフト記号表（勤務時間帯）'!$C$6:$U$35,19,FALSE))</f>
        <v/>
      </c>
      <c r="X264" s="265" t="str">
        <f>IF(X262="","",VLOOKUP(X262,'シフト記号表（勤務時間帯）'!$C$6:$U$35,19,FALSE))</f>
        <v/>
      </c>
      <c r="Y264" s="266" t="str">
        <f>IF(Y262="","",VLOOKUP(Y262,'シフト記号表（勤務時間帯）'!$C$6:$U$35,19,FALSE))</f>
        <v/>
      </c>
      <c r="Z264" s="264" t="str">
        <f>IF(Z262="","",VLOOKUP(Z262,'シフト記号表（勤務時間帯）'!$C$6:$U$35,19,FALSE))</f>
        <v/>
      </c>
      <c r="AA264" s="265" t="str">
        <f>IF(AA262="","",VLOOKUP(AA262,'シフト記号表（勤務時間帯）'!$C$6:$U$35,19,FALSE))</f>
        <v/>
      </c>
      <c r="AB264" s="265" t="str">
        <f>IF(AB262="","",VLOOKUP(AB262,'シフト記号表（勤務時間帯）'!$C$6:$U$35,19,FALSE))</f>
        <v/>
      </c>
      <c r="AC264" s="265" t="str">
        <f>IF(AC262="","",VLOOKUP(AC262,'シフト記号表（勤務時間帯）'!$C$6:$U$35,19,FALSE))</f>
        <v/>
      </c>
      <c r="AD264" s="265" t="str">
        <f>IF(AD262="","",VLOOKUP(AD262,'シフト記号表（勤務時間帯）'!$C$6:$U$35,19,FALSE))</f>
        <v/>
      </c>
      <c r="AE264" s="265" t="str">
        <f>IF(AE262="","",VLOOKUP(AE262,'シフト記号表（勤務時間帯）'!$C$6:$U$35,19,FALSE))</f>
        <v/>
      </c>
      <c r="AF264" s="266" t="str">
        <f>IF(AF262="","",VLOOKUP(AF262,'シフト記号表（勤務時間帯）'!$C$6:$U$35,19,FALSE))</f>
        <v/>
      </c>
      <c r="AG264" s="264" t="str">
        <f>IF(AG262="","",VLOOKUP(AG262,'シフト記号表（勤務時間帯）'!$C$6:$U$35,19,FALSE))</f>
        <v/>
      </c>
      <c r="AH264" s="265" t="str">
        <f>IF(AH262="","",VLOOKUP(AH262,'シフト記号表（勤務時間帯）'!$C$6:$U$35,19,FALSE))</f>
        <v/>
      </c>
      <c r="AI264" s="265" t="str">
        <f>IF(AI262="","",VLOOKUP(AI262,'シフト記号表（勤務時間帯）'!$C$6:$U$35,19,FALSE))</f>
        <v/>
      </c>
      <c r="AJ264" s="265" t="str">
        <f>IF(AJ262="","",VLOOKUP(AJ262,'シフト記号表（勤務時間帯）'!$C$6:$U$35,19,FALSE))</f>
        <v/>
      </c>
      <c r="AK264" s="265" t="str">
        <f>IF(AK262="","",VLOOKUP(AK262,'シフト記号表（勤務時間帯）'!$C$6:$U$35,19,FALSE))</f>
        <v/>
      </c>
      <c r="AL264" s="265" t="str">
        <f>IF(AL262="","",VLOOKUP(AL262,'シフト記号表（勤務時間帯）'!$C$6:$U$35,19,FALSE))</f>
        <v/>
      </c>
      <c r="AM264" s="266" t="str">
        <f>IF(AM262="","",VLOOKUP(AM262,'シフト記号表（勤務時間帯）'!$C$6:$U$35,19,FALSE))</f>
        <v/>
      </c>
      <c r="AN264" s="264" t="str">
        <f>IF(AN262="","",VLOOKUP(AN262,'シフト記号表（勤務時間帯）'!$C$6:$U$35,19,FALSE))</f>
        <v/>
      </c>
      <c r="AO264" s="265" t="str">
        <f>IF(AO262="","",VLOOKUP(AO262,'シフト記号表（勤務時間帯）'!$C$6:$U$35,19,FALSE))</f>
        <v/>
      </c>
      <c r="AP264" s="265" t="str">
        <f>IF(AP262="","",VLOOKUP(AP262,'シフト記号表（勤務時間帯）'!$C$6:$U$35,19,FALSE))</f>
        <v/>
      </c>
      <c r="AQ264" s="265" t="str">
        <f>IF(AQ262="","",VLOOKUP(AQ262,'シフト記号表（勤務時間帯）'!$C$6:$U$35,19,FALSE))</f>
        <v/>
      </c>
      <c r="AR264" s="265" t="str">
        <f>IF(AR262="","",VLOOKUP(AR262,'シフト記号表（勤務時間帯）'!$C$6:$U$35,19,FALSE))</f>
        <v/>
      </c>
      <c r="AS264" s="265" t="str">
        <f>IF(AS262="","",VLOOKUP(AS262,'シフト記号表（勤務時間帯）'!$C$6:$U$35,19,FALSE))</f>
        <v/>
      </c>
      <c r="AT264" s="266" t="str">
        <f>IF(AT262="","",VLOOKUP(AT262,'シフト記号表（勤務時間帯）'!$C$6:$U$35,19,FALSE))</f>
        <v/>
      </c>
      <c r="AU264" s="264" t="str">
        <f>IF(AU262="","",VLOOKUP(AU262,'シフト記号表（勤務時間帯）'!$C$6:$U$35,19,FALSE))</f>
        <v/>
      </c>
      <c r="AV264" s="265" t="str">
        <f>IF(AV262="","",VLOOKUP(AV262,'シフト記号表（勤務時間帯）'!$C$6:$U$35,19,FALSE))</f>
        <v/>
      </c>
      <c r="AW264" s="265" t="str">
        <f>IF(AW262="","",VLOOKUP(AW262,'シフト記号表（勤務時間帯）'!$C$6:$U$35,19,FALSE))</f>
        <v/>
      </c>
      <c r="AX264" s="530">
        <f>IF($BB$3="４週",SUM(S264:AT264),IF($BB$3="暦月",SUM(S264:AW264),""))</f>
        <v>0</v>
      </c>
      <c r="AY264" s="531"/>
      <c r="AZ264" s="542">
        <f>IF($BB$3="４週",AX264/4,IF($BB$3="暦月",'地密通所（100名）'!AX264/('地密通所（100名）'!$BB$8/7),""))</f>
        <v>0</v>
      </c>
      <c r="BA264" s="543"/>
      <c r="BB264" s="470"/>
      <c r="BC264" s="452"/>
      <c r="BD264" s="452"/>
      <c r="BE264" s="452"/>
      <c r="BF264" s="453"/>
    </row>
    <row r="265" spans="2:58" ht="20.25" customHeight="1" x14ac:dyDescent="0.4">
      <c r="B265" s="528">
        <f>B262+1</f>
        <v>82</v>
      </c>
      <c r="C265" s="416"/>
      <c r="D265" s="417"/>
      <c r="E265" s="418"/>
      <c r="F265" s="118"/>
      <c r="G265" s="445"/>
      <c r="H265" s="447"/>
      <c r="I265" s="347"/>
      <c r="J265" s="347"/>
      <c r="K265" s="348"/>
      <c r="L265" s="448"/>
      <c r="M265" s="449"/>
      <c r="N265" s="449"/>
      <c r="O265" s="450"/>
      <c r="P265" s="536" t="s">
        <v>49</v>
      </c>
      <c r="Q265" s="537"/>
      <c r="R265" s="538"/>
      <c r="S265" s="274"/>
      <c r="T265" s="273"/>
      <c r="U265" s="273"/>
      <c r="V265" s="273"/>
      <c r="W265" s="273"/>
      <c r="X265" s="273"/>
      <c r="Y265" s="275"/>
      <c r="Z265" s="274"/>
      <c r="AA265" s="273"/>
      <c r="AB265" s="273"/>
      <c r="AC265" s="273"/>
      <c r="AD265" s="273"/>
      <c r="AE265" s="273"/>
      <c r="AF265" s="275"/>
      <c r="AG265" s="274"/>
      <c r="AH265" s="273"/>
      <c r="AI265" s="273"/>
      <c r="AJ265" s="273"/>
      <c r="AK265" s="273"/>
      <c r="AL265" s="273"/>
      <c r="AM265" s="275"/>
      <c r="AN265" s="274"/>
      <c r="AO265" s="273"/>
      <c r="AP265" s="273"/>
      <c r="AQ265" s="273"/>
      <c r="AR265" s="273"/>
      <c r="AS265" s="273"/>
      <c r="AT265" s="275"/>
      <c r="AU265" s="274"/>
      <c r="AV265" s="273"/>
      <c r="AW265" s="273"/>
      <c r="AX265" s="638"/>
      <c r="AY265" s="639"/>
      <c r="AZ265" s="640"/>
      <c r="BA265" s="641"/>
      <c r="BB265" s="468"/>
      <c r="BC265" s="449"/>
      <c r="BD265" s="449"/>
      <c r="BE265" s="449"/>
      <c r="BF265" s="450"/>
    </row>
    <row r="266" spans="2:58" ht="20.25" customHeight="1" x14ac:dyDescent="0.4">
      <c r="B266" s="528"/>
      <c r="C266" s="419"/>
      <c r="D266" s="420"/>
      <c r="E266" s="421"/>
      <c r="F266" s="92"/>
      <c r="G266" s="342"/>
      <c r="H266" s="346"/>
      <c r="I266" s="347"/>
      <c r="J266" s="347"/>
      <c r="K266" s="348"/>
      <c r="L266" s="403"/>
      <c r="M266" s="404"/>
      <c r="N266" s="404"/>
      <c r="O266" s="405"/>
      <c r="P266" s="546" t="s">
        <v>15</v>
      </c>
      <c r="Q266" s="547"/>
      <c r="R266" s="548"/>
      <c r="S266" s="261" t="str">
        <f>IF(S265="","",VLOOKUP(S265,'シフト記号表（勤務時間帯）'!$C$6:$K$35,9,FALSE))</f>
        <v/>
      </c>
      <c r="T266" s="262" t="str">
        <f>IF(T265="","",VLOOKUP(T265,'シフト記号表（勤務時間帯）'!$C$6:$K$35,9,FALSE))</f>
        <v/>
      </c>
      <c r="U266" s="262" t="str">
        <f>IF(U265="","",VLOOKUP(U265,'シフト記号表（勤務時間帯）'!$C$6:$K$35,9,FALSE))</f>
        <v/>
      </c>
      <c r="V266" s="262" t="str">
        <f>IF(V265="","",VLOOKUP(V265,'シフト記号表（勤務時間帯）'!$C$6:$K$35,9,FALSE))</f>
        <v/>
      </c>
      <c r="W266" s="262" t="str">
        <f>IF(W265="","",VLOOKUP(W265,'シフト記号表（勤務時間帯）'!$C$6:$K$35,9,FALSE))</f>
        <v/>
      </c>
      <c r="X266" s="262" t="str">
        <f>IF(X265="","",VLOOKUP(X265,'シフト記号表（勤務時間帯）'!$C$6:$K$35,9,FALSE))</f>
        <v/>
      </c>
      <c r="Y266" s="263" t="str">
        <f>IF(Y265="","",VLOOKUP(Y265,'シフト記号表（勤務時間帯）'!$C$6:$K$35,9,FALSE))</f>
        <v/>
      </c>
      <c r="Z266" s="261" t="str">
        <f>IF(Z265="","",VLOOKUP(Z265,'シフト記号表（勤務時間帯）'!$C$6:$K$35,9,FALSE))</f>
        <v/>
      </c>
      <c r="AA266" s="262" t="str">
        <f>IF(AA265="","",VLOOKUP(AA265,'シフト記号表（勤務時間帯）'!$C$6:$K$35,9,FALSE))</f>
        <v/>
      </c>
      <c r="AB266" s="262" t="str">
        <f>IF(AB265="","",VLOOKUP(AB265,'シフト記号表（勤務時間帯）'!$C$6:$K$35,9,FALSE))</f>
        <v/>
      </c>
      <c r="AC266" s="262" t="str">
        <f>IF(AC265="","",VLOOKUP(AC265,'シフト記号表（勤務時間帯）'!$C$6:$K$35,9,FALSE))</f>
        <v/>
      </c>
      <c r="AD266" s="262" t="str">
        <f>IF(AD265="","",VLOOKUP(AD265,'シフト記号表（勤務時間帯）'!$C$6:$K$35,9,FALSE))</f>
        <v/>
      </c>
      <c r="AE266" s="262" t="str">
        <f>IF(AE265="","",VLOOKUP(AE265,'シフト記号表（勤務時間帯）'!$C$6:$K$35,9,FALSE))</f>
        <v/>
      </c>
      <c r="AF266" s="263" t="str">
        <f>IF(AF265="","",VLOOKUP(AF265,'シフト記号表（勤務時間帯）'!$C$6:$K$35,9,FALSE))</f>
        <v/>
      </c>
      <c r="AG266" s="261" t="str">
        <f>IF(AG265="","",VLOOKUP(AG265,'シフト記号表（勤務時間帯）'!$C$6:$K$35,9,FALSE))</f>
        <v/>
      </c>
      <c r="AH266" s="262" t="str">
        <f>IF(AH265="","",VLOOKUP(AH265,'シフト記号表（勤務時間帯）'!$C$6:$K$35,9,FALSE))</f>
        <v/>
      </c>
      <c r="AI266" s="262" t="str">
        <f>IF(AI265="","",VLOOKUP(AI265,'シフト記号表（勤務時間帯）'!$C$6:$K$35,9,FALSE))</f>
        <v/>
      </c>
      <c r="AJ266" s="262" t="str">
        <f>IF(AJ265="","",VLOOKUP(AJ265,'シフト記号表（勤務時間帯）'!$C$6:$K$35,9,FALSE))</f>
        <v/>
      </c>
      <c r="AK266" s="262" t="str">
        <f>IF(AK265="","",VLOOKUP(AK265,'シフト記号表（勤務時間帯）'!$C$6:$K$35,9,FALSE))</f>
        <v/>
      </c>
      <c r="AL266" s="262" t="str">
        <f>IF(AL265="","",VLOOKUP(AL265,'シフト記号表（勤務時間帯）'!$C$6:$K$35,9,FALSE))</f>
        <v/>
      </c>
      <c r="AM266" s="263" t="str">
        <f>IF(AM265="","",VLOOKUP(AM265,'シフト記号表（勤務時間帯）'!$C$6:$K$35,9,FALSE))</f>
        <v/>
      </c>
      <c r="AN266" s="261" t="str">
        <f>IF(AN265="","",VLOOKUP(AN265,'シフト記号表（勤務時間帯）'!$C$6:$K$35,9,FALSE))</f>
        <v/>
      </c>
      <c r="AO266" s="262" t="str">
        <f>IF(AO265="","",VLOOKUP(AO265,'シフト記号表（勤務時間帯）'!$C$6:$K$35,9,FALSE))</f>
        <v/>
      </c>
      <c r="AP266" s="262" t="str">
        <f>IF(AP265="","",VLOOKUP(AP265,'シフト記号表（勤務時間帯）'!$C$6:$K$35,9,FALSE))</f>
        <v/>
      </c>
      <c r="AQ266" s="262" t="str">
        <f>IF(AQ265="","",VLOOKUP(AQ265,'シフト記号表（勤務時間帯）'!$C$6:$K$35,9,FALSE))</f>
        <v/>
      </c>
      <c r="AR266" s="262" t="str">
        <f>IF(AR265="","",VLOOKUP(AR265,'シフト記号表（勤務時間帯）'!$C$6:$K$35,9,FALSE))</f>
        <v/>
      </c>
      <c r="AS266" s="262" t="str">
        <f>IF(AS265="","",VLOOKUP(AS265,'シフト記号表（勤務時間帯）'!$C$6:$K$35,9,FALSE))</f>
        <v/>
      </c>
      <c r="AT266" s="263" t="str">
        <f>IF(AT265="","",VLOOKUP(AT265,'シフト記号表（勤務時間帯）'!$C$6:$K$35,9,FALSE))</f>
        <v/>
      </c>
      <c r="AU266" s="261" t="str">
        <f>IF(AU265="","",VLOOKUP(AU265,'シフト記号表（勤務時間帯）'!$C$6:$K$35,9,FALSE))</f>
        <v/>
      </c>
      <c r="AV266" s="262" t="str">
        <f>IF(AV265="","",VLOOKUP(AV265,'シフト記号表（勤務時間帯）'!$C$6:$K$35,9,FALSE))</f>
        <v/>
      </c>
      <c r="AW266" s="262" t="str">
        <f>IF(AW265="","",VLOOKUP(AW265,'シフト記号表（勤務時間帯）'!$C$6:$K$35,9,FALSE))</f>
        <v/>
      </c>
      <c r="AX266" s="549">
        <f>IF($BB$3="４週",SUM(S266:AT266),IF($BB$3="暦月",SUM(S266:AW266),""))</f>
        <v>0</v>
      </c>
      <c r="AY266" s="550"/>
      <c r="AZ266" s="551">
        <f>IF($BB$3="４週",AX266/4,IF($BB$3="暦月",'地密通所（100名）'!AX266/('地密通所（100名）'!$BB$8/7),""))</f>
        <v>0</v>
      </c>
      <c r="BA266" s="552"/>
      <c r="BB266" s="469"/>
      <c r="BC266" s="404"/>
      <c r="BD266" s="404"/>
      <c r="BE266" s="404"/>
      <c r="BF266" s="405"/>
    </row>
    <row r="267" spans="2:58" ht="20.25" customHeight="1" x14ac:dyDescent="0.4">
      <c r="B267" s="528"/>
      <c r="C267" s="422"/>
      <c r="D267" s="423"/>
      <c r="E267" s="424"/>
      <c r="F267" s="121">
        <f>C265</f>
        <v>0</v>
      </c>
      <c r="G267" s="446"/>
      <c r="H267" s="346"/>
      <c r="I267" s="347"/>
      <c r="J267" s="347"/>
      <c r="K267" s="348"/>
      <c r="L267" s="451"/>
      <c r="M267" s="452"/>
      <c r="N267" s="452"/>
      <c r="O267" s="453"/>
      <c r="P267" s="553" t="s">
        <v>50</v>
      </c>
      <c r="Q267" s="554"/>
      <c r="R267" s="555"/>
      <c r="S267" s="264" t="str">
        <f>IF(S265="","",VLOOKUP(S265,'シフト記号表（勤務時間帯）'!$C$6:$U$35,19,FALSE))</f>
        <v/>
      </c>
      <c r="T267" s="265" t="str">
        <f>IF(T265="","",VLOOKUP(T265,'シフト記号表（勤務時間帯）'!$C$6:$U$35,19,FALSE))</f>
        <v/>
      </c>
      <c r="U267" s="265" t="str">
        <f>IF(U265="","",VLOOKUP(U265,'シフト記号表（勤務時間帯）'!$C$6:$U$35,19,FALSE))</f>
        <v/>
      </c>
      <c r="V267" s="265" t="str">
        <f>IF(V265="","",VLOOKUP(V265,'シフト記号表（勤務時間帯）'!$C$6:$U$35,19,FALSE))</f>
        <v/>
      </c>
      <c r="W267" s="265" t="str">
        <f>IF(W265="","",VLOOKUP(W265,'シフト記号表（勤務時間帯）'!$C$6:$U$35,19,FALSE))</f>
        <v/>
      </c>
      <c r="X267" s="265" t="str">
        <f>IF(X265="","",VLOOKUP(X265,'シフト記号表（勤務時間帯）'!$C$6:$U$35,19,FALSE))</f>
        <v/>
      </c>
      <c r="Y267" s="266" t="str">
        <f>IF(Y265="","",VLOOKUP(Y265,'シフト記号表（勤務時間帯）'!$C$6:$U$35,19,FALSE))</f>
        <v/>
      </c>
      <c r="Z267" s="264" t="str">
        <f>IF(Z265="","",VLOOKUP(Z265,'シフト記号表（勤務時間帯）'!$C$6:$U$35,19,FALSE))</f>
        <v/>
      </c>
      <c r="AA267" s="265" t="str">
        <f>IF(AA265="","",VLOOKUP(AA265,'シフト記号表（勤務時間帯）'!$C$6:$U$35,19,FALSE))</f>
        <v/>
      </c>
      <c r="AB267" s="265" t="str">
        <f>IF(AB265="","",VLOOKUP(AB265,'シフト記号表（勤務時間帯）'!$C$6:$U$35,19,FALSE))</f>
        <v/>
      </c>
      <c r="AC267" s="265" t="str">
        <f>IF(AC265="","",VLOOKUP(AC265,'シフト記号表（勤務時間帯）'!$C$6:$U$35,19,FALSE))</f>
        <v/>
      </c>
      <c r="AD267" s="265" t="str">
        <f>IF(AD265="","",VLOOKUP(AD265,'シフト記号表（勤務時間帯）'!$C$6:$U$35,19,FALSE))</f>
        <v/>
      </c>
      <c r="AE267" s="265" t="str">
        <f>IF(AE265="","",VLOOKUP(AE265,'シフト記号表（勤務時間帯）'!$C$6:$U$35,19,FALSE))</f>
        <v/>
      </c>
      <c r="AF267" s="266" t="str">
        <f>IF(AF265="","",VLOOKUP(AF265,'シフト記号表（勤務時間帯）'!$C$6:$U$35,19,FALSE))</f>
        <v/>
      </c>
      <c r="AG267" s="264" t="str">
        <f>IF(AG265="","",VLOOKUP(AG265,'シフト記号表（勤務時間帯）'!$C$6:$U$35,19,FALSE))</f>
        <v/>
      </c>
      <c r="AH267" s="265" t="str">
        <f>IF(AH265="","",VLOOKUP(AH265,'シフト記号表（勤務時間帯）'!$C$6:$U$35,19,FALSE))</f>
        <v/>
      </c>
      <c r="AI267" s="265" t="str">
        <f>IF(AI265="","",VLOOKUP(AI265,'シフト記号表（勤務時間帯）'!$C$6:$U$35,19,FALSE))</f>
        <v/>
      </c>
      <c r="AJ267" s="265" t="str">
        <f>IF(AJ265="","",VLOOKUP(AJ265,'シフト記号表（勤務時間帯）'!$C$6:$U$35,19,FALSE))</f>
        <v/>
      </c>
      <c r="AK267" s="265" t="str">
        <f>IF(AK265="","",VLOOKUP(AK265,'シフト記号表（勤務時間帯）'!$C$6:$U$35,19,FALSE))</f>
        <v/>
      </c>
      <c r="AL267" s="265" t="str">
        <f>IF(AL265="","",VLOOKUP(AL265,'シフト記号表（勤務時間帯）'!$C$6:$U$35,19,FALSE))</f>
        <v/>
      </c>
      <c r="AM267" s="266" t="str">
        <f>IF(AM265="","",VLOOKUP(AM265,'シフト記号表（勤務時間帯）'!$C$6:$U$35,19,FALSE))</f>
        <v/>
      </c>
      <c r="AN267" s="264" t="str">
        <f>IF(AN265="","",VLOOKUP(AN265,'シフト記号表（勤務時間帯）'!$C$6:$U$35,19,FALSE))</f>
        <v/>
      </c>
      <c r="AO267" s="265" t="str">
        <f>IF(AO265="","",VLOOKUP(AO265,'シフト記号表（勤務時間帯）'!$C$6:$U$35,19,FALSE))</f>
        <v/>
      </c>
      <c r="AP267" s="265" t="str">
        <f>IF(AP265="","",VLOOKUP(AP265,'シフト記号表（勤務時間帯）'!$C$6:$U$35,19,FALSE))</f>
        <v/>
      </c>
      <c r="AQ267" s="265" t="str">
        <f>IF(AQ265="","",VLOOKUP(AQ265,'シフト記号表（勤務時間帯）'!$C$6:$U$35,19,FALSE))</f>
        <v/>
      </c>
      <c r="AR267" s="265" t="str">
        <f>IF(AR265="","",VLOOKUP(AR265,'シフト記号表（勤務時間帯）'!$C$6:$U$35,19,FALSE))</f>
        <v/>
      </c>
      <c r="AS267" s="265" t="str">
        <f>IF(AS265="","",VLOOKUP(AS265,'シフト記号表（勤務時間帯）'!$C$6:$U$35,19,FALSE))</f>
        <v/>
      </c>
      <c r="AT267" s="266" t="str">
        <f>IF(AT265="","",VLOOKUP(AT265,'シフト記号表（勤務時間帯）'!$C$6:$U$35,19,FALSE))</f>
        <v/>
      </c>
      <c r="AU267" s="264" t="str">
        <f>IF(AU265="","",VLOOKUP(AU265,'シフト記号表（勤務時間帯）'!$C$6:$U$35,19,FALSE))</f>
        <v/>
      </c>
      <c r="AV267" s="265" t="str">
        <f>IF(AV265="","",VLOOKUP(AV265,'シフト記号表（勤務時間帯）'!$C$6:$U$35,19,FALSE))</f>
        <v/>
      </c>
      <c r="AW267" s="265" t="str">
        <f>IF(AW265="","",VLOOKUP(AW265,'シフト記号表（勤務時間帯）'!$C$6:$U$35,19,FALSE))</f>
        <v/>
      </c>
      <c r="AX267" s="530">
        <f>IF($BB$3="４週",SUM(S267:AT267),IF($BB$3="暦月",SUM(S267:AW267),""))</f>
        <v>0</v>
      </c>
      <c r="AY267" s="531"/>
      <c r="AZ267" s="542">
        <f>IF($BB$3="４週",AX267/4,IF($BB$3="暦月",'地密通所（100名）'!AX267/('地密通所（100名）'!$BB$8/7),""))</f>
        <v>0</v>
      </c>
      <c r="BA267" s="543"/>
      <c r="BB267" s="470"/>
      <c r="BC267" s="452"/>
      <c r="BD267" s="452"/>
      <c r="BE267" s="452"/>
      <c r="BF267" s="453"/>
    </row>
    <row r="268" spans="2:58" ht="20.25" customHeight="1" x14ac:dyDescent="0.4">
      <c r="B268" s="528">
        <f>B265+1</f>
        <v>83</v>
      </c>
      <c r="C268" s="416"/>
      <c r="D268" s="417"/>
      <c r="E268" s="418"/>
      <c r="F268" s="118"/>
      <c r="G268" s="445"/>
      <c r="H268" s="447"/>
      <c r="I268" s="347"/>
      <c r="J268" s="347"/>
      <c r="K268" s="348"/>
      <c r="L268" s="448"/>
      <c r="M268" s="449"/>
      <c r="N268" s="449"/>
      <c r="O268" s="450"/>
      <c r="P268" s="536" t="s">
        <v>49</v>
      </c>
      <c r="Q268" s="537"/>
      <c r="R268" s="538"/>
      <c r="S268" s="274"/>
      <c r="T268" s="273"/>
      <c r="U268" s="273"/>
      <c r="V268" s="273"/>
      <c r="W268" s="273"/>
      <c r="X268" s="273"/>
      <c r="Y268" s="275"/>
      <c r="Z268" s="274"/>
      <c r="AA268" s="273"/>
      <c r="AB268" s="273"/>
      <c r="AC268" s="273"/>
      <c r="AD268" s="273"/>
      <c r="AE268" s="273"/>
      <c r="AF268" s="275"/>
      <c r="AG268" s="274"/>
      <c r="AH268" s="273"/>
      <c r="AI268" s="273"/>
      <c r="AJ268" s="273"/>
      <c r="AK268" s="273"/>
      <c r="AL268" s="273"/>
      <c r="AM268" s="275"/>
      <c r="AN268" s="274"/>
      <c r="AO268" s="273"/>
      <c r="AP268" s="273"/>
      <c r="AQ268" s="273"/>
      <c r="AR268" s="273"/>
      <c r="AS268" s="273"/>
      <c r="AT268" s="275"/>
      <c r="AU268" s="274"/>
      <c r="AV268" s="273"/>
      <c r="AW268" s="273"/>
      <c r="AX268" s="638"/>
      <c r="AY268" s="639"/>
      <c r="AZ268" s="640"/>
      <c r="BA268" s="641"/>
      <c r="BB268" s="468"/>
      <c r="BC268" s="449"/>
      <c r="BD268" s="449"/>
      <c r="BE268" s="449"/>
      <c r="BF268" s="450"/>
    </row>
    <row r="269" spans="2:58" ht="20.25" customHeight="1" x14ac:dyDescent="0.4">
      <c r="B269" s="528"/>
      <c r="C269" s="419"/>
      <c r="D269" s="420"/>
      <c r="E269" s="421"/>
      <c r="F269" s="92"/>
      <c r="G269" s="342"/>
      <c r="H269" s="346"/>
      <c r="I269" s="347"/>
      <c r="J269" s="347"/>
      <c r="K269" s="348"/>
      <c r="L269" s="403"/>
      <c r="M269" s="404"/>
      <c r="N269" s="404"/>
      <c r="O269" s="405"/>
      <c r="P269" s="546" t="s">
        <v>15</v>
      </c>
      <c r="Q269" s="547"/>
      <c r="R269" s="548"/>
      <c r="S269" s="261" t="str">
        <f>IF(S268="","",VLOOKUP(S268,'シフト記号表（勤務時間帯）'!$C$6:$K$35,9,FALSE))</f>
        <v/>
      </c>
      <c r="T269" s="262" t="str">
        <f>IF(T268="","",VLOOKUP(T268,'シフト記号表（勤務時間帯）'!$C$6:$K$35,9,FALSE))</f>
        <v/>
      </c>
      <c r="U269" s="262" t="str">
        <f>IF(U268="","",VLOOKUP(U268,'シフト記号表（勤務時間帯）'!$C$6:$K$35,9,FALSE))</f>
        <v/>
      </c>
      <c r="V269" s="262" t="str">
        <f>IF(V268="","",VLOOKUP(V268,'シフト記号表（勤務時間帯）'!$C$6:$K$35,9,FALSE))</f>
        <v/>
      </c>
      <c r="W269" s="262" t="str">
        <f>IF(W268="","",VLOOKUP(W268,'シフト記号表（勤務時間帯）'!$C$6:$K$35,9,FALSE))</f>
        <v/>
      </c>
      <c r="X269" s="262" t="str">
        <f>IF(X268="","",VLOOKUP(X268,'シフト記号表（勤務時間帯）'!$C$6:$K$35,9,FALSE))</f>
        <v/>
      </c>
      <c r="Y269" s="263" t="str">
        <f>IF(Y268="","",VLOOKUP(Y268,'シフト記号表（勤務時間帯）'!$C$6:$K$35,9,FALSE))</f>
        <v/>
      </c>
      <c r="Z269" s="261" t="str">
        <f>IF(Z268="","",VLOOKUP(Z268,'シフト記号表（勤務時間帯）'!$C$6:$K$35,9,FALSE))</f>
        <v/>
      </c>
      <c r="AA269" s="262" t="str">
        <f>IF(AA268="","",VLOOKUP(AA268,'シフト記号表（勤務時間帯）'!$C$6:$K$35,9,FALSE))</f>
        <v/>
      </c>
      <c r="AB269" s="262" t="str">
        <f>IF(AB268="","",VLOOKUP(AB268,'シフト記号表（勤務時間帯）'!$C$6:$K$35,9,FALSE))</f>
        <v/>
      </c>
      <c r="AC269" s="262" t="str">
        <f>IF(AC268="","",VLOOKUP(AC268,'シフト記号表（勤務時間帯）'!$C$6:$K$35,9,FALSE))</f>
        <v/>
      </c>
      <c r="AD269" s="262" t="str">
        <f>IF(AD268="","",VLOOKUP(AD268,'シフト記号表（勤務時間帯）'!$C$6:$K$35,9,FALSE))</f>
        <v/>
      </c>
      <c r="AE269" s="262" t="str">
        <f>IF(AE268="","",VLOOKUP(AE268,'シフト記号表（勤務時間帯）'!$C$6:$K$35,9,FALSE))</f>
        <v/>
      </c>
      <c r="AF269" s="263" t="str">
        <f>IF(AF268="","",VLOOKUP(AF268,'シフト記号表（勤務時間帯）'!$C$6:$K$35,9,FALSE))</f>
        <v/>
      </c>
      <c r="AG269" s="261" t="str">
        <f>IF(AG268="","",VLOOKUP(AG268,'シフト記号表（勤務時間帯）'!$C$6:$K$35,9,FALSE))</f>
        <v/>
      </c>
      <c r="AH269" s="262" t="str">
        <f>IF(AH268="","",VLOOKUP(AH268,'シフト記号表（勤務時間帯）'!$C$6:$K$35,9,FALSE))</f>
        <v/>
      </c>
      <c r="AI269" s="262" t="str">
        <f>IF(AI268="","",VLOOKUP(AI268,'シフト記号表（勤務時間帯）'!$C$6:$K$35,9,FALSE))</f>
        <v/>
      </c>
      <c r="AJ269" s="262" t="str">
        <f>IF(AJ268="","",VLOOKUP(AJ268,'シフト記号表（勤務時間帯）'!$C$6:$K$35,9,FALSE))</f>
        <v/>
      </c>
      <c r="AK269" s="262" t="str">
        <f>IF(AK268="","",VLOOKUP(AK268,'シフト記号表（勤務時間帯）'!$C$6:$K$35,9,FALSE))</f>
        <v/>
      </c>
      <c r="AL269" s="262" t="str">
        <f>IF(AL268="","",VLOOKUP(AL268,'シフト記号表（勤務時間帯）'!$C$6:$K$35,9,FALSE))</f>
        <v/>
      </c>
      <c r="AM269" s="263" t="str">
        <f>IF(AM268="","",VLOOKUP(AM268,'シフト記号表（勤務時間帯）'!$C$6:$K$35,9,FALSE))</f>
        <v/>
      </c>
      <c r="AN269" s="261" t="str">
        <f>IF(AN268="","",VLOOKUP(AN268,'シフト記号表（勤務時間帯）'!$C$6:$K$35,9,FALSE))</f>
        <v/>
      </c>
      <c r="AO269" s="262" t="str">
        <f>IF(AO268="","",VLOOKUP(AO268,'シフト記号表（勤務時間帯）'!$C$6:$K$35,9,FALSE))</f>
        <v/>
      </c>
      <c r="AP269" s="262" t="str">
        <f>IF(AP268="","",VLOOKUP(AP268,'シフト記号表（勤務時間帯）'!$C$6:$K$35,9,FALSE))</f>
        <v/>
      </c>
      <c r="AQ269" s="262" t="str">
        <f>IF(AQ268="","",VLOOKUP(AQ268,'シフト記号表（勤務時間帯）'!$C$6:$K$35,9,FALSE))</f>
        <v/>
      </c>
      <c r="AR269" s="262" t="str">
        <f>IF(AR268="","",VLOOKUP(AR268,'シフト記号表（勤務時間帯）'!$C$6:$K$35,9,FALSE))</f>
        <v/>
      </c>
      <c r="AS269" s="262" t="str">
        <f>IF(AS268="","",VLOOKUP(AS268,'シフト記号表（勤務時間帯）'!$C$6:$K$35,9,FALSE))</f>
        <v/>
      </c>
      <c r="AT269" s="263" t="str">
        <f>IF(AT268="","",VLOOKUP(AT268,'シフト記号表（勤務時間帯）'!$C$6:$K$35,9,FALSE))</f>
        <v/>
      </c>
      <c r="AU269" s="261" t="str">
        <f>IF(AU268="","",VLOOKUP(AU268,'シフト記号表（勤務時間帯）'!$C$6:$K$35,9,FALSE))</f>
        <v/>
      </c>
      <c r="AV269" s="262" t="str">
        <f>IF(AV268="","",VLOOKUP(AV268,'シフト記号表（勤務時間帯）'!$C$6:$K$35,9,FALSE))</f>
        <v/>
      </c>
      <c r="AW269" s="262" t="str">
        <f>IF(AW268="","",VLOOKUP(AW268,'シフト記号表（勤務時間帯）'!$C$6:$K$35,9,FALSE))</f>
        <v/>
      </c>
      <c r="AX269" s="549">
        <f>IF($BB$3="４週",SUM(S269:AT269),IF($BB$3="暦月",SUM(S269:AW269),""))</f>
        <v>0</v>
      </c>
      <c r="AY269" s="550"/>
      <c r="AZ269" s="551">
        <f>IF($BB$3="４週",AX269/4,IF($BB$3="暦月",'地密通所（100名）'!AX269/('地密通所（100名）'!$BB$8/7),""))</f>
        <v>0</v>
      </c>
      <c r="BA269" s="552"/>
      <c r="BB269" s="469"/>
      <c r="BC269" s="404"/>
      <c r="BD269" s="404"/>
      <c r="BE269" s="404"/>
      <c r="BF269" s="405"/>
    </row>
    <row r="270" spans="2:58" ht="20.25" customHeight="1" x14ac:dyDescent="0.4">
      <c r="B270" s="528"/>
      <c r="C270" s="422"/>
      <c r="D270" s="423"/>
      <c r="E270" s="424"/>
      <c r="F270" s="121">
        <f>C268</f>
        <v>0</v>
      </c>
      <c r="G270" s="446"/>
      <c r="H270" s="346"/>
      <c r="I270" s="347"/>
      <c r="J270" s="347"/>
      <c r="K270" s="348"/>
      <c r="L270" s="451"/>
      <c r="M270" s="452"/>
      <c r="N270" s="452"/>
      <c r="O270" s="453"/>
      <c r="P270" s="553" t="s">
        <v>50</v>
      </c>
      <c r="Q270" s="554"/>
      <c r="R270" s="555"/>
      <c r="S270" s="264" t="str">
        <f>IF(S268="","",VLOOKUP(S268,'シフト記号表（勤務時間帯）'!$C$6:$U$35,19,FALSE))</f>
        <v/>
      </c>
      <c r="T270" s="265" t="str">
        <f>IF(T268="","",VLOOKUP(T268,'シフト記号表（勤務時間帯）'!$C$6:$U$35,19,FALSE))</f>
        <v/>
      </c>
      <c r="U270" s="265" t="str">
        <f>IF(U268="","",VLOOKUP(U268,'シフト記号表（勤務時間帯）'!$C$6:$U$35,19,FALSE))</f>
        <v/>
      </c>
      <c r="V270" s="265" t="str">
        <f>IF(V268="","",VLOOKUP(V268,'シフト記号表（勤務時間帯）'!$C$6:$U$35,19,FALSE))</f>
        <v/>
      </c>
      <c r="W270" s="265" t="str">
        <f>IF(W268="","",VLOOKUP(W268,'シフト記号表（勤務時間帯）'!$C$6:$U$35,19,FALSE))</f>
        <v/>
      </c>
      <c r="X270" s="265" t="str">
        <f>IF(X268="","",VLOOKUP(X268,'シフト記号表（勤務時間帯）'!$C$6:$U$35,19,FALSE))</f>
        <v/>
      </c>
      <c r="Y270" s="266" t="str">
        <f>IF(Y268="","",VLOOKUP(Y268,'シフト記号表（勤務時間帯）'!$C$6:$U$35,19,FALSE))</f>
        <v/>
      </c>
      <c r="Z270" s="264" t="str">
        <f>IF(Z268="","",VLOOKUP(Z268,'シフト記号表（勤務時間帯）'!$C$6:$U$35,19,FALSE))</f>
        <v/>
      </c>
      <c r="AA270" s="265" t="str">
        <f>IF(AA268="","",VLOOKUP(AA268,'シフト記号表（勤務時間帯）'!$C$6:$U$35,19,FALSE))</f>
        <v/>
      </c>
      <c r="AB270" s="265" t="str">
        <f>IF(AB268="","",VLOOKUP(AB268,'シフト記号表（勤務時間帯）'!$C$6:$U$35,19,FALSE))</f>
        <v/>
      </c>
      <c r="AC270" s="265" t="str">
        <f>IF(AC268="","",VLOOKUP(AC268,'シフト記号表（勤務時間帯）'!$C$6:$U$35,19,FALSE))</f>
        <v/>
      </c>
      <c r="AD270" s="265" t="str">
        <f>IF(AD268="","",VLOOKUP(AD268,'シフト記号表（勤務時間帯）'!$C$6:$U$35,19,FALSE))</f>
        <v/>
      </c>
      <c r="AE270" s="265" t="str">
        <f>IF(AE268="","",VLOOKUP(AE268,'シフト記号表（勤務時間帯）'!$C$6:$U$35,19,FALSE))</f>
        <v/>
      </c>
      <c r="AF270" s="266" t="str">
        <f>IF(AF268="","",VLOOKUP(AF268,'シフト記号表（勤務時間帯）'!$C$6:$U$35,19,FALSE))</f>
        <v/>
      </c>
      <c r="AG270" s="264" t="str">
        <f>IF(AG268="","",VLOOKUP(AG268,'シフト記号表（勤務時間帯）'!$C$6:$U$35,19,FALSE))</f>
        <v/>
      </c>
      <c r="AH270" s="265" t="str">
        <f>IF(AH268="","",VLOOKUP(AH268,'シフト記号表（勤務時間帯）'!$C$6:$U$35,19,FALSE))</f>
        <v/>
      </c>
      <c r="AI270" s="265" t="str">
        <f>IF(AI268="","",VLOOKUP(AI268,'シフト記号表（勤務時間帯）'!$C$6:$U$35,19,FALSE))</f>
        <v/>
      </c>
      <c r="AJ270" s="265" t="str">
        <f>IF(AJ268="","",VLOOKUP(AJ268,'シフト記号表（勤務時間帯）'!$C$6:$U$35,19,FALSE))</f>
        <v/>
      </c>
      <c r="AK270" s="265" t="str">
        <f>IF(AK268="","",VLOOKUP(AK268,'シフト記号表（勤務時間帯）'!$C$6:$U$35,19,FALSE))</f>
        <v/>
      </c>
      <c r="AL270" s="265" t="str">
        <f>IF(AL268="","",VLOOKUP(AL268,'シフト記号表（勤務時間帯）'!$C$6:$U$35,19,FALSE))</f>
        <v/>
      </c>
      <c r="AM270" s="266" t="str">
        <f>IF(AM268="","",VLOOKUP(AM268,'シフト記号表（勤務時間帯）'!$C$6:$U$35,19,FALSE))</f>
        <v/>
      </c>
      <c r="AN270" s="264" t="str">
        <f>IF(AN268="","",VLOOKUP(AN268,'シフト記号表（勤務時間帯）'!$C$6:$U$35,19,FALSE))</f>
        <v/>
      </c>
      <c r="AO270" s="265" t="str">
        <f>IF(AO268="","",VLOOKUP(AO268,'シフト記号表（勤務時間帯）'!$C$6:$U$35,19,FALSE))</f>
        <v/>
      </c>
      <c r="AP270" s="265" t="str">
        <f>IF(AP268="","",VLOOKUP(AP268,'シフト記号表（勤務時間帯）'!$C$6:$U$35,19,FALSE))</f>
        <v/>
      </c>
      <c r="AQ270" s="265" t="str">
        <f>IF(AQ268="","",VLOOKUP(AQ268,'シフト記号表（勤務時間帯）'!$C$6:$U$35,19,FALSE))</f>
        <v/>
      </c>
      <c r="AR270" s="265" t="str">
        <f>IF(AR268="","",VLOOKUP(AR268,'シフト記号表（勤務時間帯）'!$C$6:$U$35,19,FALSE))</f>
        <v/>
      </c>
      <c r="AS270" s="265" t="str">
        <f>IF(AS268="","",VLOOKUP(AS268,'シフト記号表（勤務時間帯）'!$C$6:$U$35,19,FALSE))</f>
        <v/>
      </c>
      <c r="AT270" s="266" t="str">
        <f>IF(AT268="","",VLOOKUP(AT268,'シフト記号表（勤務時間帯）'!$C$6:$U$35,19,FALSE))</f>
        <v/>
      </c>
      <c r="AU270" s="264" t="str">
        <f>IF(AU268="","",VLOOKUP(AU268,'シフト記号表（勤務時間帯）'!$C$6:$U$35,19,FALSE))</f>
        <v/>
      </c>
      <c r="AV270" s="265" t="str">
        <f>IF(AV268="","",VLOOKUP(AV268,'シフト記号表（勤務時間帯）'!$C$6:$U$35,19,FALSE))</f>
        <v/>
      </c>
      <c r="AW270" s="265" t="str">
        <f>IF(AW268="","",VLOOKUP(AW268,'シフト記号表（勤務時間帯）'!$C$6:$U$35,19,FALSE))</f>
        <v/>
      </c>
      <c r="AX270" s="530">
        <f>IF($BB$3="４週",SUM(S270:AT270),IF($BB$3="暦月",SUM(S270:AW270),""))</f>
        <v>0</v>
      </c>
      <c r="AY270" s="531"/>
      <c r="AZ270" s="542">
        <f>IF($BB$3="４週",AX270/4,IF($BB$3="暦月",'地密通所（100名）'!AX270/('地密通所（100名）'!$BB$8/7),""))</f>
        <v>0</v>
      </c>
      <c r="BA270" s="543"/>
      <c r="BB270" s="470"/>
      <c r="BC270" s="452"/>
      <c r="BD270" s="452"/>
      <c r="BE270" s="452"/>
      <c r="BF270" s="453"/>
    </row>
    <row r="271" spans="2:58" ht="20.25" customHeight="1" x14ac:dyDescent="0.4">
      <c r="B271" s="528">
        <f>B268+1</f>
        <v>84</v>
      </c>
      <c r="C271" s="416"/>
      <c r="D271" s="417"/>
      <c r="E271" s="418"/>
      <c r="F271" s="118"/>
      <c r="G271" s="445"/>
      <c r="H271" s="447"/>
      <c r="I271" s="347"/>
      <c r="J271" s="347"/>
      <c r="K271" s="348"/>
      <c r="L271" s="448"/>
      <c r="M271" s="449"/>
      <c r="N271" s="449"/>
      <c r="O271" s="450"/>
      <c r="P271" s="536" t="s">
        <v>49</v>
      </c>
      <c r="Q271" s="537"/>
      <c r="R271" s="538"/>
      <c r="S271" s="274"/>
      <c r="T271" s="273"/>
      <c r="U271" s="273"/>
      <c r="V271" s="273"/>
      <c r="W271" s="273"/>
      <c r="X271" s="273"/>
      <c r="Y271" s="275"/>
      <c r="Z271" s="274"/>
      <c r="AA271" s="273"/>
      <c r="AB271" s="273"/>
      <c r="AC271" s="273"/>
      <c r="AD271" s="273"/>
      <c r="AE271" s="273"/>
      <c r="AF271" s="275"/>
      <c r="AG271" s="274"/>
      <c r="AH271" s="273"/>
      <c r="AI271" s="273"/>
      <c r="AJ271" s="273"/>
      <c r="AK271" s="273"/>
      <c r="AL271" s="273"/>
      <c r="AM271" s="275"/>
      <c r="AN271" s="274"/>
      <c r="AO271" s="273"/>
      <c r="AP271" s="273"/>
      <c r="AQ271" s="273"/>
      <c r="AR271" s="273"/>
      <c r="AS271" s="273"/>
      <c r="AT271" s="275"/>
      <c r="AU271" s="274"/>
      <c r="AV271" s="273"/>
      <c r="AW271" s="273"/>
      <c r="AX271" s="638"/>
      <c r="AY271" s="639"/>
      <c r="AZ271" s="640"/>
      <c r="BA271" s="641"/>
      <c r="BB271" s="468"/>
      <c r="BC271" s="449"/>
      <c r="BD271" s="449"/>
      <c r="BE271" s="449"/>
      <c r="BF271" s="450"/>
    </row>
    <row r="272" spans="2:58" ht="20.25" customHeight="1" x14ac:dyDescent="0.4">
      <c r="B272" s="528"/>
      <c r="C272" s="419"/>
      <c r="D272" s="420"/>
      <c r="E272" s="421"/>
      <c r="F272" s="92"/>
      <c r="G272" s="342"/>
      <c r="H272" s="346"/>
      <c r="I272" s="347"/>
      <c r="J272" s="347"/>
      <c r="K272" s="348"/>
      <c r="L272" s="403"/>
      <c r="M272" s="404"/>
      <c r="N272" s="404"/>
      <c r="O272" s="405"/>
      <c r="P272" s="546" t="s">
        <v>15</v>
      </c>
      <c r="Q272" s="547"/>
      <c r="R272" s="548"/>
      <c r="S272" s="261" t="str">
        <f>IF(S271="","",VLOOKUP(S271,'シフト記号表（勤務時間帯）'!$C$6:$K$35,9,FALSE))</f>
        <v/>
      </c>
      <c r="T272" s="262" t="str">
        <f>IF(T271="","",VLOOKUP(T271,'シフト記号表（勤務時間帯）'!$C$6:$K$35,9,FALSE))</f>
        <v/>
      </c>
      <c r="U272" s="262" t="str">
        <f>IF(U271="","",VLOOKUP(U271,'シフト記号表（勤務時間帯）'!$C$6:$K$35,9,FALSE))</f>
        <v/>
      </c>
      <c r="V272" s="262" t="str">
        <f>IF(V271="","",VLOOKUP(V271,'シフト記号表（勤務時間帯）'!$C$6:$K$35,9,FALSE))</f>
        <v/>
      </c>
      <c r="W272" s="262" t="str">
        <f>IF(W271="","",VLOOKUP(W271,'シフト記号表（勤務時間帯）'!$C$6:$K$35,9,FALSE))</f>
        <v/>
      </c>
      <c r="X272" s="262" t="str">
        <f>IF(X271="","",VLOOKUP(X271,'シフト記号表（勤務時間帯）'!$C$6:$K$35,9,FALSE))</f>
        <v/>
      </c>
      <c r="Y272" s="263" t="str">
        <f>IF(Y271="","",VLOOKUP(Y271,'シフト記号表（勤務時間帯）'!$C$6:$K$35,9,FALSE))</f>
        <v/>
      </c>
      <c r="Z272" s="261" t="str">
        <f>IF(Z271="","",VLOOKUP(Z271,'シフト記号表（勤務時間帯）'!$C$6:$K$35,9,FALSE))</f>
        <v/>
      </c>
      <c r="AA272" s="262" t="str">
        <f>IF(AA271="","",VLOOKUP(AA271,'シフト記号表（勤務時間帯）'!$C$6:$K$35,9,FALSE))</f>
        <v/>
      </c>
      <c r="AB272" s="262" t="str">
        <f>IF(AB271="","",VLOOKUP(AB271,'シフト記号表（勤務時間帯）'!$C$6:$K$35,9,FALSE))</f>
        <v/>
      </c>
      <c r="AC272" s="262" t="str">
        <f>IF(AC271="","",VLOOKUP(AC271,'シフト記号表（勤務時間帯）'!$C$6:$K$35,9,FALSE))</f>
        <v/>
      </c>
      <c r="AD272" s="262" t="str">
        <f>IF(AD271="","",VLOOKUP(AD271,'シフト記号表（勤務時間帯）'!$C$6:$K$35,9,FALSE))</f>
        <v/>
      </c>
      <c r="AE272" s="262" t="str">
        <f>IF(AE271="","",VLOOKUP(AE271,'シフト記号表（勤務時間帯）'!$C$6:$K$35,9,FALSE))</f>
        <v/>
      </c>
      <c r="AF272" s="263" t="str">
        <f>IF(AF271="","",VLOOKUP(AF271,'シフト記号表（勤務時間帯）'!$C$6:$K$35,9,FALSE))</f>
        <v/>
      </c>
      <c r="AG272" s="261" t="str">
        <f>IF(AG271="","",VLOOKUP(AG271,'シフト記号表（勤務時間帯）'!$C$6:$K$35,9,FALSE))</f>
        <v/>
      </c>
      <c r="AH272" s="262" t="str">
        <f>IF(AH271="","",VLOOKUP(AH271,'シフト記号表（勤務時間帯）'!$C$6:$K$35,9,FALSE))</f>
        <v/>
      </c>
      <c r="AI272" s="262" t="str">
        <f>IF(AI271="","",VLOOKUP(AI271,'シフト記号表（勤務時間帯）'!$C$6:$K$35,9,FALSE))</f>
        <v/>
      </c>
      <c r="AJ272" s="262" t="str">
        <f>IF(AJ271="","",VLOOKUP(AJ271,'シフト記号表（勤務時間帯）'!$C$6:$K$35,9,FALSE))</f>
        <v/>
      </c>
      <c r="AK272" s="262" t="str">
        <f>IF(AK271="","",VLOOKUP(AK271,'シフト記号表（勤務時間帯）'!$C$6:$K$35,9,FALSE))</f>
        <v/>
      </c>
      <c r="AL272" s="262" t="str">
        <f>IF(AL271="","",VLOOKUP(AL271,'シフト記号表（勤務時間帯）'!$C$6:$K$35,9,FALSE))</f>
        <v/>
      </c>
      <c r="AM272" s="263" t="str">
        <f>IF(AM271="","",VLOOKUP(AM271,'シフト記号表（勤務時間帯）'!$C$6:$K$35,9,FALSE))</f>
        <v/>
      </c>
      <c r="AN272" s="261" t="str">
        <f>IF(AN271="","",VLOOKUP(AN271,'シフト記号表（勤務時間帯）'!$C$6:$K$35,9,FALSE))</f>
        <v/>
      </c>
      <c r="AO272" s="262" t="str">
        <f>IF(AO271="","",VLOOKUP(AO271,'シフト記号表（勤務時間帯）'!$C$6:$K$35,9,FALSE))</f>
        <v/>
      </c>
      <c r="AP272" s="262" t="str">
        <f>IF(AP271="","",VLOOKUP(AP271,'シフト記号表（勤務時間帯）'!$C$6:$K$35,9,FALSE))</f>
        <v/>
      </c>
      <c r="AQ272" s="262" t="str">
        <f>IF(AQ271="","",VLOOKUP(AQ271,'シフト記号表（勤務時間帯）'!$C$6:$K$35,9,FALSE))</f>
        <v/>
      </c>
      <c r="AR272" s="262" t="str">
        <f>IF(AR271="","",VLOOKUP(AR271,'シフト記号表（勤務時間帯）'!$C$6:$K$35,9,FALSE))</f>
        <v/>
      </c>
      <c r="AS272" s="262" t="str">
        <f>IF(AS271="","",VLOOKUP(AS271,'シフト記号表（勤務時間帯）'!$C$6:$K$35,9,FALSE))</f>
        <v/>
      </c>
      <c r="AT272" s="263" t="str">
        <f>IF(AT271="","",VLOOKUP(AT271,'シフト記号表（勤務時間帯）'!$C$6:$K$35,9,FALSE))</f>
        <v/>
      </c>
      <c r="AU272" s="261" t="str">
        <f>IF(AU271="","",VLOOKUP(AU271,'シフト記号表（勤務時間帯）'!$C$6:$K$35,9,FALSE))</f>
        <v/>
      </c>
      <c r="AV272" s="262" t="str">
        <f>IF(AV271="","",VLOOKUP(AV271,'シフト記号表（勤務時間帯）'!$C$6:$K$35,9,FALSE))</f>
        <v/>
      </c>
      <c r="AW272" s="262" t="str">
        <f>IF(AW271="","",VLOOKUP(AW271,'シフト記号表（勤務時間帯）'!$C$6:$K$35,9,FALSE))</f>
        <v/>
      </c>
      <c r="AX272" s="549">
        <f>IF($BB$3="４週",SUM(S272:AT272),IF($BB$3="暦月",SUM(S272:AW272),""))</f>
        <v>0</v>
      </c>
      <c r="AY272" s="550"/>
      <c r="AZ272" s="551">
        <f>IF($BB$3="４週",AX272/4,IF($BB$3="暦月",'地密通所（100名）'!AX272/('地密通所（100名）'!$BB$8/7),""))</f>
        <v>0</v>
      </c>
      <c r="BA272" s="552"/>
      <c r="BB272" s="469"/>
      <c r="BC272" s="404"/>
      <c r="BD272" s="404"/>
      <c r="BE272" s="404"/>
      <c r="BF272" s="405"/>
    </row>
    <row r="273" spans="2:58" ht="20.25" customHeight="1" x14ac:dyDescent="0.4">
      <c r="B273" s="528"/>
      <c r="C273" s="422"/>
      <c r="D273" s="423"/>
      <c r="E273" s="424"/>
      <c r="F273" s="121">
        <f>C271</f>
        <v>0</v>
      </c>
      <c r="G273" s="446"/>
      <c r="H273" s="346"/>
      <c r="I273" s="347"/>
      <c r="J273" s="347"/>
      <c r="K273" s="348"/>
      <c r="L273" s="451"/>
      <c r="M273" s="452"/>
      <c r="N273" s="452"/>
      <c r="O273" s="453"/>
      <c r="P273" s="553" t="s">
        <v>50</v>
      </c>
      <c r="Q273" s="554"/>
      <c r="R273" s="555"/>
      <c r="S273" s="264" t="str">
        <f>IF(S271="","",VLOOKUP(S271,'シフト記号表（勤務時間帯）'!$C$6:$U$35,19,FALSE))</f>
        <v/>
      </c>
      <c r="T273" s="265" t="str">
        <f>IF(T271="","",VLOOKUP(T271,'シフト記号表（勤務時間帯）'!$C$6:$U$35,19,FALSE))</f>
        <v/>
      </c>
      <c r="U273" s="265" t="str">
        <f>IF(U271="","",VLOOKUP(U271,'シフト記号表（勤務時間帯）'!$C$6:$U$35,19,FALSE))</f>
        <v/>
      </c>
      <c r="V273" s="265" t="str">
        <f>IF(V271="","",VLOOKUP(V271,'シフト記号表（勤務時間帯）'!$C$6:$U$35,19,FALSE))</f>
        <v/>
      </c>
      <c r="W273" s="265" t="str">
        <f>IF(W271="","",VLOOKUP(W271,'シフト記号表（勤務時間帯）'!$C$6:$U$35,19,FALSE))</f>
        <v/>
      </c>
      <c r="X273" s="265" t="str">
        <f>IF(X271="","",VLOOKUP(X271,'シフト記号表（勤務時間帯）'!$C$6:$U$35,19,FALSE))</f>
        <v/>
      </c>
      <c r="Y273" s="266" t="str">
        <f>IF(Y271="","",VLOOKUP(Y271,'シフト記号表（勤務時間帯）'!$C$6:$U$35,19,FALSE))</f>
        <v/>
      </c>
      <c r="Z273" s="264" t="str">
        <f>IF(Z271="","",VLOOKUP(Z271,'シフト記号表（勤務時間帯）'!$C$6:$U$35,19,FALSE))</f>
        <v/>
      </c>
      <c r="AA273" s="265" t="str">
        <f>IF(AA271="","",VLOOKUP(AA271,'シフト記号表（勤務時間帯）'!$C$6:$U$35,19,FALSE))</f>
        <v/>
      </c>
      <c r="AB273" s="265" t="str">
        <f>IF(AB271="","",VLOOKUP(AB271,'シフト記号表（勤務時間帯）'!$C$6:$U$35,19,FALSE))</f>
        <v/>
      </c>
      <c r="AC273" s="265" t="str">
        <f>IF(AC271="","",VLOOKUP(AC271,'シフト記号表（勤務時間帯）'!$C$6:$U$35,19,FALSE))</f>
        <v/>
      </c>
      <c r="AD273" s="265" t="str">
        <f>IF(AD271="","",VLOOKUP(AD271,'シフト記号表（勤務時間帯）'!$C$6:$U$35,19,FALSE))</f>
        <v/>
      </c>
      <c r="AE273" s="265" t="str">
        <f>IF(AE271="","",VLOOKUP(AE271,'シフト記号表（勤務時間帯）'!$C$6:$U$35,19,FALSE))</f>
        <v/>
      </c>
      <c r="AF273" s="266" t="str">
        <f>IF(AF271="","",VLOOKUP(AF271,'シフト記号表（勤務時間帯）'!$C$6:$U$35,19,FALSE))</f>
        <v/>
      </c>
      <c r="AG273" s="264" t="str">
        <f>IF(AG271="","",VLOOKUP(AG271,'シフト記号表（勤務時間帯）'!$C$6:$U$35,19,FALSE))</f>
        <v/>
      </c>
      <c r="AH273" s="265" t="str">
        <f>IF(AH271="","",VLOOKUP(AH271,'シフト記号表（勤務時間帯）'!$C$6:$U$35,19,FALSE))</f>
        <v/>
      </c>
      <c r="AI273" s="265" t="str">
        <f>IF(AI271="","",VLOOKUP(AI271,'シフト記号表（勤務時間帯）'!$C$6:$U$35,19,FALSE))</f>
        <v/>
      </c>
      <c r="AJ273" s="265" t="str">
        <f>IF(AJ271="","",VLOOKUP(AJ271,'シフト記号表（勤務時間帯）'!$C$6:$U$35,19,FALSE))</f>
        <v/>
      </c>
      <c r="AK273" s="265" t="str">
        <f>IF(AK271="","",VLOOKUP(AK271,'シフト記号表（勤務時間帯）'!$C$6:$U$35,19,FALSE))</f>
        <v/>
      </c>
      <c r="AL273" s="265" t="str">
        <f>IF(AL271="","",VLOOKUP(AL271,'シフト記号表（勤務時間帯）'!$C$6:$U$35,19,FALSE))</f>
        <v/>
      </c>
      <c r="AM273" s="266" t="str">
        <f>IF(AM271="","",VLOOKUP(AM271,'シフト記号表（勤務時間帯）'!$C$6:$U$35,19,FALSE))</f>
        <v/>
      </c>
      <c r="AN273" s="264" t="str">
        <f>IF(AN271="","",VLOOKUP(AN271,'シフト記号表（勤務時間帯）'!$C$6:$U$35,19,FALSE))</f>
        <v/>
      </c>
      <c r="AO273" s="265" t="str">
        <f>IF(AO271="","",VLOOKUP(AO271,'シフト記号表（勤務時間帯）'!$C$6:$U$35,19,FALSE))</f>
        <v/>
      </c>
      <c r="AP273" s="265" t="str">
        <f>IF(AP271="","",VLOOKUP(AP271,'シフト記号表（勤務時間帯）'!$C$6:$U$35,19,FALSE))</f>
        <v/>
      </c>
      <c r="AQ273" s="265" t="str">
        <f>IF(AQ271="","",VLOOKUP(AQ271,'シフト記号表（勤務時間帯）'!$C$6:$U$35,19,FALSE))</f>
        <v/>
      </c>
      <c r="AR273" s="265" t="str">
        <f>IF(AR271="","",VLOOKUP(AR271,'シフト記号表（勤務時間帯）'!$C$6:$U$35,19,FALSE))</f>
        <v/>
      </c>
      <c r="AS273" s="265" t="str">
        <f>IF(AS271="","",VLOOKUP(AS271,'シフト記号表（勤務時間帯）'!$C$6:$U$35,19,FALSE))</f>
        <v/>
      </c>
      <c r="AT273" s="266" t="str">
        <f>IF(AT271="","",VLOOKUP(AT271,'シフト記号表（勤務時間帯）'!$C$6:$U$35,19,FALSE))</f>
        <v/>
      </c>
      <c r="AU273" s="264" t="str">
        <f>IF(AU271="","",VLOOKUP(AU271,'シフト記号表（勤務時間帯）'!$C$6:$U$35,19,FALSE))</f>
        <v/>
      </c>
      <c r="AV273" s="265" t="str">
        <f>IF(AV271="","",VLOOKUP(AV271,'シフト記号表（勤務時間帯）'!$C$6:$U$35,19,FALSE))</f>
        <v/>
      </c>
      <c r="AW273" s="265" t="str">
        <f>IF(AW271="","",VLOOKUP(AW271,'シフト記号表（勤務時間帯）'!$C$6:$U$35,19,FALSE))</f>
        <v/>
      </c>
      <c r="AX273" s="530">
        <f>IF($BB$3="４週",SUM(S273:AT273),IF($BB$3="暦月",SUM(S273:AW273),""))</f>
        <v>0</v>
      </c>
      <c r="AY273" s="531"/>
      <c r="AZ273" s="542">
        <f>IF($BB$3="４週",AX273/4,IF($BB$3="暦月",'地密通所（100名）'!AX273/('地密通所（100名）'!$BB$8/7),""))</f>
        <v>0</v>
      </c>
      <c r="BA273" s="543"/>
      <c r="BB273" s="470"/>
      <c r="BC273" s="452"/>
      <c r="BD273" s="452"/>
      <c r="BE273" s="452"/>
      <c r="BF273" s="453"/>
    </row>
    <row r="274" spans="2:58" ht="20.25" customHeight="1" x14ac:dyDescent="0.4">
      <c r="B274" s="528">
        <f>B271+1</f>
        <v>85</v>
      </c>
      <c r="C274" s="416"/>
      <c r="D274" s="417"/>
      <c r="E274" s="418"/>
      <c r="F274" s="118"/>
      <c r="G274" s="445"/>
      <c r="H274" s="447"/>
      <c r="I274" s="347"/>
      <c r="J274" s="347"/>
      <c r="K274" s="348"/>
      <c r="L274" s="448"/>
      <c r="M274" s="449"/>
      <c r="N274" s="449"/>
      <c r="O274" s="450"/>
      <c r="P274" s="536" t="s">
        <v>49</v>
      </c>
      <c r="Q274" s="537"/>
      <c r="R274" s="538"/>
      <c r="S274" s="274"/>
      <c r="T274" s="273"/>
      <c r="U274" s="273"/>
      <c r="V274" s="273"/>
      <c r="W274" s="273"/>
      <c r="X274" s="273"/>
      <c r="Y274" s="275"/>
      <c r="Z274" s="274"/>
      <c r="AA274" s="273"/>
      <c r="AB274" s="273"/>
      <c r="AC274" s="273"/>
      <c r="AD274" s="273"/>
      <c r="AE274" s="273"/>
      <c r="AF274" s="275"/>
      <c r="AG274" s="274"/>
      <c r="AH274" s="273"/>
      <c r="AI274" s="273"/>
      <c r="AJ274" s="273"/>
      <c r="AK274" s="273"/>
      <c r="AL274" s="273"/>
      <c r="AM274" s="275"/>
      <c r="AN274" s="274"/>
      <c r="AO274" s="273"/>
      <c r="AP274" s="273"/>
      <c r="AQ274" s="273"/>
      <c r="AR274" s="273"/>
      <c r="AS274" s="273"/>
      <c r="AT274" s="275"/>
      <c r="AU274" s="274"/>
      <c r="AV274" s="273"/>
      <c r="AW274" s="273"/>
      <c r="AX274" s="638"/>
      <c r="AY274" s="639"/>
      <c r="AZ274" s="640"/>
      <c r="BA274" s="641"/>
      <c r="BB274" s="468"/>
      <c r="BC274" s="449"/>
      <c r="BD274" s="449"/>
      <c r="BE274" s="449"/>
      <c r="BF274" s="450"/>
    </row>
    <row r="275" spans="2:58" ht="20.25" customHeight="1" x14ac:dyDescent="0.4">
      <c r="B275" s="528"/>
      <c r="C275" s="419"/>
      <c r="D275" s="420"/>
      <c r="E275" s="421"/>
      <c r="F275" s="92"/>
      <c r="G275" s="342"/>
      <c r="H275" s="346"/>
      <c r="I275" s="347"/>
      <c r="J275" s="347"/>
      <c r="K275" s="348"/>
      <c r="L275" s="403"/>
      <c r="M275" s="404"/>
      <c r="N275" s="404"/>
      <c r="O275" s="405"/>
      <c r="P275" s="546" t="s">
        <v>15</v>
      </c>
      <c r="Q275" s="547"/>
      <c r="R275" s="548"/>
      <c r="S275" s="261" t="str">
        <f>IF(S274="","",VLOOKUP(S274,'シフト記号表（勤務時間帯）'!$C$6:$K$35,9,FALSE))</f>
        <v/>
      </c>
      <c r="T275" s="262" t="str">
        <f>IF(T274="","",VLOOKUP(T274,'シフト記号表（勤務時間帯）'!$C$6:$K$35,9,FALSE))</f>
        <v/>
      </c>
      <c r="U275" s="262" t="str">
        <f>IF(U274="","",VLOOKUP(U274,'シフト記号表（勤務時間帯）'!$C$6:$K$35,9,FALSE))</f>
        <v/>
      </c>
      <c r="V275" s="262" t="str">
        <f>IF(V274="","",VLOOKUP(V274,'シフト記号表（勤務時間帯）'!$C$6:$K$35,9,FALSE))</f>
        <v/>
      </c>
      <c r="W275" s="262" t="str">
        <f>IF(W274="","",VLOOKUP(W274,'シフト記号表（勤務時間帯）'!$C$6:$K$35,9,FALSE))</f>
        <v/>
      </c>
      <c r="X275" s="262" t="str">
        <f>IF(X274="","",VLOOKUP(X274,'シフト記号表（勤務時間帯）'!$C$6:$K$35,9,FALSE))</f>
        <v/>
      </c>
      <c r="Y275" s="263" t="str">
        <f>IF(Y274="","",VLOOKUP(Y274,'シフト記号表（勤務時間帯）'!$C$6:$K$35,9,FALSE))</f>
        <v/>
      </c>
      <c r="Z275" s="261" t="str">
        <f>IF(Z274="","",VLOOKUP(Z274,'シフト記号表（勤務時間帯）'!$C$6:$K$35,9,FALSE))</f>
        <v/>
      </c>
      <c r="AA275" s="262" t="str">
        <f>IF(AA274="","",VLOOKUP(AA274,'シフト記号表（勤務時間帯）'!$C$6:$K$35,9,FALSE))</f>
        <v/>
      </c>
      <c r="AB275" s="262" t="str">
        <f>IF(AB274="","",VLOOKUP(AB274,'シフト記号表（勤務時間帯）'!$C$6:$K$35,9,FALSE))</f>
        <v/>
      </c>
      <c r="AC275" s="262" t="str">
        <f>IF(AC274="","",VLOOKUP(AC274,'シフト記号表（勤務時間帯）'!$C$6:$K$35,9,FALSE))</f>
        <v/>
      </c>
      <c r="AD275" s="262" t="str">
        <f>IF(AD274="","",VLOOKUP(AD274,'シフト記号表（勤務時間帯）'!$C$6:$K$35,9,FALSE))</f>
        <v/>
      </c>
      <c r="AE275" s="262" t="str">
        <f>IF(AE274="","",VLOOKUP(AE274,'シフト記号表（勤務時間帯）'!$C$6:$K$35,9,FALSE))</f>
        <v/>
      </c>
      <c r="AF275" s="263" t="str">
        <f>IF(AF274="","",VLOOKUP(AF274,'シフト記号表（勤務時間帯）'!$C$6:$K$35,9,FALSE))</f>
        <v/>
      </c>
      <c r="AG275" s="261" t="str">
        <f>IF(AG274="","",VLOOKUP(AG274,'シフト記号表（勤務時間帯）'!$C$6:$K$35,9,FALSE))</f>
        <v/>
      </c>
      <c r="AH275" s="262" t="str">
        <f>IF(AH274="","",VLOOKUP(AH274,'シフト記号表（勤務時間帯）'!$C$6:$K$35,9,FALSE))</f>
        <v/>
      </c>
      <c r="AI275" s="262" t="str">
        <f>IF(AI274="","",VLOOKUP(AI274,'シフト記号表（勤務時間帯）'!$C$6:$K$35,9,FALSE))</f>
        <v/>
      </c>
      <c r="AJ275" s="262" t="str">
        <f>IF(AJ274="","",VLOOKUP(AJ274,'シフト記号表（勤務時間帯）'!$C$6:$K$35,9,FALSE))</f>
        <v/>
      </c>
      <c r="AK275" s="262" t="str">
        <f>IF(AK274="","",VLOOKUP(AK274,'シフト記号表（勤務時間帯）'!$C$6:$K$35,9,FALSE))</f>
        <v/>
      </c>
      <c r="AL275" s="262" t="str">
        <f>IF(AL274="","",VLOOKUP(AL274,'シフト記号表（勤務時間帯）'!$C$6:$K$35,9,FALSE))</f>
        <v/>
      </c>
      <c r="AM275" s="263" t="str">
        <f>IF(AM274="","",VLOOKUP(AM274,'シフト記号表（勤務時間帯）'!$C$6:$K$35,9,FALSE))</f>
        <v/>
      </c>
      <c r="AN275" s="261" t="str">
        <f>IF(AN274="","",VLOOKUP(AN274,'シフト記号表（勤務時間帯）'!$C$6:$K$35,9,FALSE))</f>
        <v/>
      </c>
      <c r="AO275" s="262" t="str">
        <f>IF(AO274="","",VLOOKUP(AO274,'シフト記号表（勤務時間帯）'!$C$6:$K$35,9,FALSE))</f>
        <v/>
      </c>
      <c r="AP275" s="262" t="str">
        <f>IF(AP274="","",VLOOKUP(AP274,'シフト記号表（勤務時間帯）'!$C$6:$K$35,9,FALSE))</f>
        <v/>
      </c>
      <c r="AQ275" s="262" t="str">
        <f>IF(AQ274="","",VLOOKUP(AQ274,'シフト記号表（勤務時間帯）'!$C$6:$K$35,9,FALSE))</f>
        <v/>
      </c>
      <c r="AR275" s="262" t="str">
        <f>IF(AR274="","",VLOOKUP(AR274,'シフト記号表（勤務時間帯）'!$C$6:$K$35,9,FALSE))</f>
        <v/>
      </c>
      <c r="AS275" s="262" t="str">
        <f>IF(AS274="","",VLOOKUP(AS274,'シフト記号表（勤務時間帯）'!$C$6:$K$35,9,FALSE))</f>
        <v/>
      </c>
      <c r="AT275" s="263" t="str">
        <f>IF(AT274="","",VLOOKUP(AT274,'シフト記号表（勤務時間帯）'!$C$6:$K$35,9,FALSE))</f>
        <v/>
      </c>
      <c r="AU275" s="261" t="str">
        <f>IF(AU274="","",VLOOKUP(AU274,'シフト記号表（勤務時間帯）'!$C$6:$K$35,9,FALSE))</f>
        <v/>
      </c>
      <c r="AV275" s="262" t="str">
        <f>IF(AV274="","",VLOOKUP(AV274,'シフト記号表（勤務時間帯）'!$C$6:$K$35,9,FALSE))</f>
        <v/>
      </c>
      <c r="AW275" s="262" t="str">
        <f>IF(AW274="","",VLOOKUP(AW274,'シフト記号表（勤務時間帯）'!$C$6:$K$35,9,FALSE))</f>
        <v/>
      </c>
      <c r="AX275" s="549">
        <f>IF($BB$3="４週",SUM(S275:AT275),IF($BB$3="暦月",SUM(S275:AW275),""))</f>
        <v>0</v>
      </c>
      <c r="AY275" s="550"/>
      <c r="AZ275" s="551">
        <f>IF($BB$3="４週",AX275/4,IF($BB$3="暦月",'地密通所（100名）'!AX275/('地密通所（100名）'!$BB$8/7),""))</f>
        <v>0</v>
      </c>
      <c r="BA275" s="552"/>
      <c r="BB275" s="469"/>
      <c r="BC275" s="404"/>
      <c r="BD275" s="404"/>
      <c r="BE275" s="404"/>
      <c r="BF275" s="405"/>
    </row>
    <row r="276" spans="2:58" ht="20.25" customHeight="1" x14ac:dyDescent="0.4">
      <c r="B276" s="528"/>
      <c r="C276" s="422"/>
      <c r="D276" s="423"/>
      <c r="E276" s="424"/>
      <c r="F276" s="121">
        <f>C274</f>
        <v>0</v>
      </c>
      <c r="G276" s="446"/>
      <c r="H276" s="346"/>
      <c r="I276" s="347"/>
      <c r="J276" s="347"/>
      <c r="K276" s="348"/>
      <c r="L276" s="451"/>
      <c r="M276" s="452"/>
      <c r="N276" s="452"/>
      <c r="O276" s="453"/>
      <c r="P276" s="553" t="s">
        <v>50</v>
      </c>
      <c r="Q276" s="554"/>
      <c r="R276" s="555"/>
      <c r="S276" s="264" t="str">
        <f>IF(S274="","",VLOOKUP(S274,'シフト記号表（勤務時間帯）'!$C$6:$U$35,19,FALSE))</f>
        <v/>
      </c>
      <c r="T276" s="265" t="str">
        <f>IF(T274="","",VLOOKUP(T274,'シフト記号表（勤務時間帯）'!$C$6:$U$35,19,FALSE))</f>
        <v/>
      </c>
      <c r="U276" s="265" t="str">
        <f>IF(U274="","",VLOOKUP(U274,'シフト記号表（勤務時間帯）'!$C$6:$U$35,19,FALSE))</f>
        <v/>
      </c>
      <c r="V276" s="265" t="str">
        <f>IF(V274="","",VLOOKUP(V274,'シフト記号表（勤務時間帯）'!$C$6:$U$35,19,FALSE))</f>
        <v/>
      </c>
      <c r="W276" s="265" t="str">
        <f>IF(W274="","",VLOOKUP(W274,'シフト記号表（勤務時間帯）'!$C$6:$U$35,19,FALSE))</f>
        <v/>
      </c>
      <c r="X276" s="265" t="str">
        <f>IF(X274="","",VLOOKUP(X274,'シフト記号表（勤務時間帯）'!$C$6:$U$35,19,FALSE))</f>
        <v/>
      </c>
      <c r="Y276" s="266" t="str">
        <f>IF(Y274="","",VLOOKUP(Y274,'シフト記号表（勤務時間帯）'!$C$6:$U$35,19,FALSE))</f>
        <v/>
      </c>
      <c r="Z276" s="264" t="str">
        <f>IF(Z274="","",VLOOKUP(Z274,'シフト記号表（勤務時間帯）'!$C$6:$U$35,19,FALSE))</f>
        <v/>
      </c>
      <c r="AA276" s="265" t="str">
        <f>IF(AA274="","",VLOOKUP(AA274,'シフト記号表（勤務時間帯）'!$C$6:$U$35,19,FALSE))</f>
        <v/>
      </c>
      <c r="AB276" s="265" t="str">
        <f>IF(AB274="","",VLOOKUP(AB274,'シフト記号表（勤務時間帯）'!$C$6:$U$35,19,FALSE))</f>
        <v/>
      </c>
      <c r="AC276" s="265" t="str">
        <f>IF(AC274="","",VLOOKUP(AC274,'シフト記号表（勤務時間帯）'!$C$6:$U$35,19,FALSE))</f>
        <v/>
      </c>
      <c r="AD276" s="265" t="str">
        <f>IF(AD274="","",VLOOKUP(AD274,'シフト記号表（勤務時間帯）'!$C$6:$U$35,19,FALSE))</f>
        <v/>
      </c>
      <c r="AE276" s="265" t="str">
        <f>IF(AE274="","",VLOOKUP(AE274,'シフト記号表（勤務時間帯）'!$C$6:$U$35,19,FALSE))</f>
        <v/>
      </c>
      <c r="AF276" s="266" t="str">
        <f>IF(AF274="","",VLOOKUP(AF274,'シフト記号表（勤務時間帯）'!$C$6:$U$35,19,FALSE))</f>
        <v/>
      </c>
      <c r="AG276" s="264" t="str">
        <f>IF(AG274="","",VLOOKUP(AG274,'シフト記号表（勤務時間帯）'!$C$6:$U$35,19,FALSE))</f>
        <v/>
      </c>
      <c r="AH276" s="265" t="str">
        <f>IF(AH274="","",VLOOKUP(AH274,'シフト記号表（勤務時間帯）'!$C$6:$U$35,19,FALSE))</f>
        <v/>
      </c>
      <c r="AI276" s="265" t="str">
        <f>IF(AI274="","",VLOOKUP(AI274,'シフト記号表（勤務時間帯）'!$C$6:$U$35,19,FALSE))</f>
        <v/>
      </c>
      <c r="AJ276" s="265" t="str">
        <f>IF(AJ274="","",VLOOKUP(AJ274,'シフト記号表（勤務時間帯）'!$C$6:$U$35,19,FALSE))</f>
        <v/>
      </c>
      <c r="AK276" s="265" t="str">
        <f>IF(AK274="","",VLOOKUP(AK274,'シフト記号表（勤務時間帯）'!$C$6:$U$35,19,FALSE))</f>
        <v/>
      </c>
      <c r="AL276" s="265" t="str">
        <f>IF(AL274="","",VLOOKUP(AL274,'シフト記号表（勤務時間帯）'!$C$6:$U$35,19,FALSE))</f>
        <v/>
      </c>
      <c r="AM276" s="266" t="str">
        <f>IF(AM274="","",VLOOKUP(AM274,'シフト記号表（勤務時間帯）'!$C$6:$U$35,19,FALSE))</f>
        <v/>
      </c>
      <c r="AN276" s="264" t="str">
        <f>IF(AN274="","",VLOOKUP(AN274,'シフト記号表（勤務時間帯）'!$C$6:$U$35,19,FALSE))</f>
        <v/>
      </c>
      <c r="AO276" s="265" t="str">
        <f>IF(AO274="","",VLOOKUP(AO274,'シフト記号表（勤務時間帯）'!$C$6:$U$35,19,FALSE))</f>
        <v/>
      </c>
      <c r="AP276" s="265" t="str">
        <f>IF(AP274="","",VLOOKUP(AP274,'シフト記号表（勤務時間帯）'!$C$6:$U$35,19,FALSE))</f>
        <v/>
      </c>
      <c r="AQ276" s="265" t="str">
        <f>IF(AQ274="","",VLOOKUP(AQ274,'シフト記号表（勤務時間帯）'!$C$6:$U$35,19,FALSE))</f>
        <v/>
      </c>
      <c r="AR276" s="265" t="str">
        <f>IF(AR274="","",VLOOKUP(AR274,'シフト記号表（勤務時間帯）'!$C$6:$U$35,19,FALSE))</f>
        <v/>
      </c>
      <c r="AS276" s="265" t="str">
        <f>IF(AS274="","",VLOOKUP(AS274,'シフト記号表（勤務時間帯）'!$C$6:$U$35,19,FALSE))</f>
        <v/>
      </c>
      <c r="AT276" s="266" t="str">
        <f>IF(AT274="","",VLOOKUP(AT274,'シフト記号表（勤務時間帯）'!$C$6:$U$35,19,FALSE))</f>
        <v/>
      </c>
      <c r="AU276" s="264" t="str">
        <f>IF(AU274="","",VLOOKUP(AU274,'シフト記号表（勤務時間帯）'!$C$6:$U$35,19,FALSE))</f>
        <v/>
      </c>
      <c r="AV276" s="265" t="str">
        <f>IF(AV274="","",VLOOKUP(AV274,'シフト記号表（勤務時間帯）'!$C$6:$U$35,19,FALSE))</f>
        <v/>
      </c>
      <c r="AW276" s="265" t="str">
        <f>IF(AW274="","",VLOOKUP(AW274,'シフト記号表（勤務時間帯）'!$C$6:$U$35,19,FALSE))</f>
        <v/>
      </c>
      <c r="AX276" s="530">
        <f>IF($BB$3="４週",SUM(S276:AT276),IF($BB$3="暦月",SUM(S276:AW276),""))</f>
        <v>0</v>
      </c>
      <c r="AY276" s="531"/>
      <c r="AZ276" s="542">
        <f>IF($BB$3="４週",AX276/4,IF($BB$3="暦月",'地密通所（100名）'!AX276/('地密通所（100名）'!$BB$8/7),""))</f>
        <v>0</v>
      </c>
      <c r="BA276" s="543"/>
      <c r="BB276" s="470"/>
      <c r="BC276" s="452"/>
      <c r="BD276" s="452"/>
      <c r="BE276" s="452"/>
      <c r="BF276" s="453"/>
    </row>
    <row r="277" spans="2:58" ht="20.25" customHeight="1" x14ac:dyDescent="0.4">
      <c r="B277" s="528">
        <f>B274+1</f>
        <v>86</v>
      </c>
      <c r="C277" s="416"/>
      <c r="D277" s="417"/>
      <c r="E277" s="418"/>
      <c r="F277" s="118"/>
      <c r="G277" s="445"/>
      <c r="H277" s="447"/>
      <c r="I277" s="347"/>
      <c r="J277" s="347"/>
      <c r="K277" s="348"/>
      <c r="L277" s="448"/>
      <c r="M277" s="449"/>
      <c r="N277" s="449"/>
      <c r="O277" s="450"/>
      <c r="P277" s="536" t="s">
        <v>49</v>
      </c>
      <c r="Q277" s="537"/>
      <c r="R277" s="538"/>
      <c r="S277" s="274"/>
      <c r="T277" s="273"/>
      <c r="U277" s="273"/>
      <c r="V277" s="273"/>
      <c r="W277" s="273"/>
      <c r="X277" s="273"/>
      <c r="Y277" s="275"/>
      <c r="Z277" s="274"/>
      <c r="AA277" s="273"/>
      <c r="AB277" s="273"/>
      <c r="AC277" s="273"/>
      <c r="AD277" s="273"/>
      <c r="AE277" s="273"/>
      <c r="AF277" s="275"/>
      <c r="AG277" s="274"/>
      <c r="AH277" s="273"/>
      <c r="AI277" s="273"/>
      <c r="AJ277" s="273"/>
      <c r="AK277" s="273"/>
      <c r="AL277" s="273"/>
      <c r="AM277" s="275"/>
      <c r="AN277" s="274"/>
      <c r="AO277" s="273"/>
      <c r="AP277" s="273"/>
      <c r="AQ277" s="273"/>
      <c r="AR277" s="273"/>
      <c r="AS277" s="273"/>
      <c r="AT277" s="275"/>
      <c r="AU277" s="274"/>
      <c r="AV277" s="273"/>
      <c r="AW277" s="273"/>
      <c r="AX277" s="638"/>
      <c r="AY277" s="639"/>
      <c r="AZ277" s="640"/>
      <c r="BA277" s="641"/>
      <c r="BB277" s="468"/>
      <c r="BC277" s="449"/>
      <c r="BD277" s="449"/>
      <c r="BE277" s="449"/>
      <c r="BF277" s="450"/>
    </row>
    <row r="278" spans="2:58" ht="20.25" customHeight="1" x14ac:dyDescent="0.4">
      <c r="B278" s="528"/>
      <c r="C278" s="419"/>
      <c r="D278" s="420"/>
      <c r="E278" s="421"/>
      <c r="F278" s="92"/>
      <c r="G278" s="342"/>
      <c r="H278" s="346"/>
      <c r="I278" s="347"/>
      <c r="J278" s="347"/>
      <c r="K278" s="348"/>
      <c r="L278" s="403"/>
      <c r="M278" s="404"/>
      <c r="N278" s="404"/>
      <c r="O278" s="405"/>
      <c r="P278" s="546" t="s">
        <v>15</v>
      </c>
      <c r="Q278" s="547"/>
      <c r="R278" s="548"/>
      <c r="S278" s="261" t="str">
        <f>IF(S277="","",VLOOKUP(S277,'シフト記号表（勤務時間帯）'!$C$6:$K$35,9,FALSE))</f>
        <v/>
      </c>
      <c r="T278" s="262" t="str">
        <f>IF(T277="","",VLOOKUP(T277,'シフト記号表（勤務時間帯）'!$C$6:$K$35,9,FALSE))</f>
        <v/>
      </c>
      <c r="U278" s="262" t="str">
        <f>IF(U277="","",VLOOKUP(U277,'シフト記号表（勤務時間帯）'!$C$6:$K$35,9,FALSE))</f>
        <v/>
      </c>
      <c r="V278" s="262" t="str">
        <f>IF(V277="","",VLOOKUP(V277,'シフト記号表（勤務時間帯）'!$C$6:$K$35,9,FALSE))</f>
        <v/>
      </c>
      <c r="W278" s="262" t="str">
        <f>IF(W277="","",VLOOKUP(W277,'シフト記号表（勤務時間帯）'!$C$6:$K$35,9,FALSE))</f>
        <v/>
      </c>
      <c r="X278" s="262" t="str">
        <f>IF(X277="","",VLOOKUP(X277,'シフト記号表（勤務時間帯）'!$C$6:$K$35,9,FALSE))</f>
        <v/>
      </c>
      <c r="Y278" s="263" t="str">
        <f>IF(Y277="","",VLOOKUP(Y277,'シフト記号表（勤務時間帯）'!$C$6:$K$35,9,FALSE))</f>
        <v/>
      </c>
      <c r="Z278" s="261" t="str">
        <f>IF(Z277="","",VLOOKUP(Z277,'シフト記号表（勤務時間帯）'!$C$6:$K$35,9,FALSE))</f>
        <v/>
      </c>
      <c r="AA278" s="262" t="str">
        <f>IF(AA277="","",VLOOKUP(AA277,'シフト記号表（勤務時間帯）'!$C$6:$K$35,9,FALSE))</f>
        <v/>
      </c>
      <c r="AB278" s="262" t="str">
        <f>IF(AB277="","",VLOOKUP(AB277,'シフト記号表（勤務時間帯）'!$C$6:$K$35,9,FALSE))</f>
        <v/>
      </c>
      <c r="AC278" s="262" t="str">
        <f>IF(AC277="","",VLOOKUP(AC277,'シフト記号表（勤務時間帯）'!$C$6:$K$35,9,FALSE))</f>
        <v/>
      </c>
      <c r="AD278" s="262" t="str">
        <f>IF(AD277="","",VLOOKUP(AD277,'シフト記号表（勤務時間帯）'!$C$6:$K$35,9,FALSE))</f>
        <v/>
      </c>
      <c r="AE278" s="262" t="str">
        <f>IF(AE277="","",VLOOKUP(AE277,'シフト記号表（勤務時間帯）'!$C$6:$K$35,9,FALSE))</f>
        <v/>
      </c>
      <c r="AF278" s="263" t="str">
        <f>IF(AF277="","",VLOOKUP(AF277,'シフト記号表（勤務時間帯）'!$C$6:$K$35,9,FALSE))</f>
        <v/>
      </c>
      <c r="AG278" s="261" t="str">
        <f>IF(AG277="","",VLOOKUP(AG277,'シフト記号表（勤務時間帯）'!$C$6:$K$35,9,FALSE))</f>
        <v/>
      </c>
      <c r="AH278" s="262" t="str">
        <f>IF(AH277="","",VLOOKUP(AH277,'シフト記号表（勤務時間帯）'!$C$6:$K$35,9,FALSE))</f>
        <v/>
      </c>
      <c r="AI278" s="262" t="str">
        <f>IF(AI277="","",VLOOKUP(AI277,'シフト記号表（勤務時間帯）'!$C$6:$K$35,9,FALSE))</f>
        <v/>
      </c>
      <c r="AJ278" s="262" t="str">
        <f>IF(AJ277="","",VLOOKUP(AJ277,'シフト記号表（勤務時間帯）'!$C$6:$K$35,9,FALSE))</f>
        <v/>
      </c>
      <c r="AK278" s="262" t="str">
        <f>IF(AK277="","",VLOOKUP(AK277,'シフト記号表（勤務時間帯）'!$C$6:$K$35,9,FALSE))</f>
        <v/>
      </c>
      <c r="AL278" s="262" t="str">
        <f>IF(AL277="","",VLOOKUP(AL277,'シフト記号表（勤務時間帯）'!$C$6:$K$35,9,FALSE))</f>
        <v/>
      </c>
      <c r="AM278" s="263" t="str">
        <f>IF(AM277="","",VLOOKUP(AM277,'シフト記号表（勤務時間帯）'!$C$6:$K$35,9,FALSE))</f>
        <v/>
      </c>
      <c r="AN278" s="261" t="str">
        <f>IF(AN277="","",VLOOKUP(AN277,'シフト記号表（勤務時間帯）'!$C$6:$K$35,9,FALSE))</f>
        <v/>
      </c>
      <c r="AO278" s="262" t="str">
        <f>IF(AO277="","",VLOOKUP(AO277,'シフト記号表（勤務時間帯）'!$C$6:$K$35,9,FALSE))</f>
        <v/>
      </c>
      <c r="AP278" s="262" t="str">
        <f>IF(AP277="","",VLOOKUP(AP277,'シフト記号表（勤務時間帯）'!$C$6:$K$35,9,FALSE))</f>
        <v/>
      </c>
      <c r="AQ278" s="262" t="str">
        <f>IF(AQ277="","",VLOOKUP(AQ277,'シフト記号表（勤務時間帯）'!$C$6:$K$35,9,FALSE))</f>
        <v/>
      </c>
      <c r="AR278" s="262" t="str">
        <f>IF(AR277="","",VLOOKUP(AR277,'シフト記号表（勤務時間帯）'!$C$6:$K$35,9,FALSE))</f>
        <v/>
      </c>
      <c r="AS278" s="262" t="str">
        <f>IF(AS277="","",VLOOKUP(AS277,'シフト記号表（勤務時間帯）'!$C$6:$K$35,9,FALSE))</f>
        <v/>
      </c>
      <c r="AT278" s="263" t="str">
        <f>IF(AT277="","",VLOOKUP(AT277,'シフト記号表（勤務時間帯）'!$C$6:$K$35,9,FALSE))</f>
        <v/>
      </c>
      <c r="AU278" s="261" t="str">
        <f>IF(AU277="","",VLOOKUP(AU277,'シフト記号表（勤務時間帯）'!$C$6:$K$35,9,FALSE))</f>
        <v/>
      </c>
      <c r="AV278" s="262" t="str">
        <f>IF(AV277="","",VLOOKUP(AV277,'シフト記号表（勤務時間帯）'!$C$6:$K$35,9,FALSE))</f>
        <v/>
      </c>
      <c r="AW278" s="262" t="str">
        <f>IF(AW277="","",VLOOKUP(AW277,'シフト記号表（勤務時間帯）'!$C$6:$K$35,9,FALSE))</f>
        <v/>
      </c>
      <c r="AX278" s="549">
        <f>IF($BB$3="４週",SUM(S278:AT278),IF($BB$3="暦月",SUM(S278:AW278),""))</f>
        <v>0</v>
      </c>
      <c r="AY278" s="550"/>
      <c r="AZ278" s="551">
        <f>IF($BB$3="４週",AX278/4,IF($BB$3="暦月",'地密通所（100名）'!AX278/('地密通所（100名）'!$BB$8/7),""))</f>
        <v>0</v>
      </c>
      <c r="BA278" s="552"/>
      <c r="BB278" s="469"/>
      <c r="BC278" s="404"/>
      <c r="BD278" s="404"/>
      <c r="BE278" s="404"/>
      <c r="BF278" s="405"/>
    </row>
    <row r="279" spans="2:58" ht="20.25" customHeight="1" x14ac:dyDescent="0.4">
      <c r="B279" s="528"/>
      <c r="C279" s="422"/>
      <c r="D279" s="423"/>
      <c r="E279" s="424"/>
      <c r="F279" s="121">
        <f>C277</f>
        <v>0</v>
      </c>
      <c r="G279" s="446"/>
      <c r="H279" s="346"/>
      <c r="I279" s="347"/>
      <c r="J279" s="347"/>
      <c r="K279" s="348"/>
      <c r="L279" s="451"/>
      <c r="M279" s="452"/>
      <c r="N279" s="452"/>
      <c r="O279" s="453"/>
      <c r="P279" s="553" t="s">
        <v>50</v>
      </c>
      <c r="Q279" s="554"/>
      <c r="R279" s="555"/>
      <c r="S279" s="264" t="str">
        <f>IF(S277="","",VLOOKUP(S277,'シフト記号表（勤務時間帯）'!$C$6:$U$35,19,FALSE))</f>
        <v/>
      </c>
      <c r="T279" s="265" t="str">
        <f>IF(T277="","",VLOOKUP(T277,'シフト記号表（勤務時間帯）'!$C$6:$U$35,19,FALSE))</f>
        <v/>
      </c>
      <c r="U279" s="265" t="str">
        <f>IF(U277="","",VLOOKUP(U277,'シフト記号表（勤務時間帯）'!$C$6:$U$35,19,FALSE))</f>
        <v/>
      </c>
      <c r="V279" s="265" t="str">
        <f>IF(V277="","",VLOOKUP(V277,'シフト記号表（勤務時間帯）'!$C$6:$U$35,19,FALSE))</f>
        <v/>
      </c>
      <c r="W279" s="265" t="str">
        <f>IF(W277="","",VLOOKUP(W277,'シフト記号表（勤務時間帯）'!$C$6:$U$35,19,FALSE))</f>
        <v/>
      </c>
      <c r="X279" s="265" t="str">
        <f>IF(X277="","",VLOOKUP(X277,'シフト記号表（勤務時間帯）'!$C$6:$U$35,19,FALSE))</f>
        <v/>
      </c>
      <c r="Y279" s="266" t="str">
        <f>IF(Y277="","",VLOOKUP(Y277,'シフト記号表（勤務時間帯）'!$C$6:$U$35,19,FALSE))</f>
        <v/>
      </c>
      <c r="Z279" s="264" t="str">
        <f>IF(Z277="","",VLOOKUP(Z277,'シフト記号表（勤務時間帯）'!$C$6:$U$35,19,FALSE))</f>
        <v/>
      </c>
      <c r="AA279" s="265" t="str">
        <f>IF(AA277="","",VLOOKUP(AA277,'シフト記号表（勤務時間帯）'!$C$6:$U$35,19,FALSE))</f>
        <v/>
      </c>
      <c r="AB279" s="265" t="str">
        <f>IF(AB277="","",VLOOKUP(AB277,'シフト記号表（勤務時間帯）'!$C$6:$U$35,19,FALSE))</f>
        <v/>
      </c>
      <c r="AC279" s="265" t="str">
        <f>IF(AC277="","",VLOOKUP(AC277,'シフト記号表（勤務時間帯）'!$C$6:$U$35,19,FALSE))</f>
        <v/>
      </c>
      <c r="AD279" s="265" t="str">
        <f>IF(AD277="","",VLOOKUP(AD277,'シフト記号表（勤務時間帯）'!$C$6:$U$35,19,FALSE))</f>
        <v/>
      </c>
      <c r="AE279" s="265" t="str">
        <f>IF(AE277="","",VLOOKUP(AE277,'シフト記号表（勤務時間帯）'!$C$6:$U$35,19,FALSE))</f>
        <v/>
      </c>
      <c r="AF279" s="266" t="str">
        <f>IF(AF277="","",VLOOKUP(AF277,'シフト記号表（勤務時間帯）'!$C$6:$U$35,19,FALSE))</f>
        <v/>
      </c>
      <c r="AG279" s="264" t="str">
        <f>IF(AG277="","",VLOOKUP(AG277,'シフト記号表（勤務時間帯）'!$C$6:$U$35,19,FALSE))</f>
        <v/>
      </c>
      <c r="AH279" s="265" t="str">
        <f>IF(AH277="","",VLOOKUP(AH277,'シフト記号表（勤務時間帯）'!$C$6:$U$35,19,FALSE))</f>
        <v/>
      </c>
      <c r="AI279" s="265" t="str">
        <f>IF(AI277="","",VLOOKUP(AI277,'シフト記号表（勤務時間帯）'!$C$6:$U$35,19,FALSE))</f>
        <v/>
      </c>
      <c r="AJ279" s="265" t="str">
        <f>IF(AJ277="","",VLOOKUP(AJ277,'シフト記号表（勤務時間帯）'!$C$6:$U$35,19,FALSE))</f>
        <v/>
      </c>
      <c r="AK279" s="265" t="str">
        <f>IF(AK277="","",VLOOKUP(AK277,'シフト記号表（勤務時間帯）'!$C$6:$U$35,19,FALSE))</f>
        <v/>
      </c>
      <c r="AL279" s="265" t="str">
        <f>IF(AL277="","",VLOOKUP(AL277,'シフト記号表（勤務時間帯）'!$C$6:$U$35,19,FALSE))</f>
        <v/>
      </c>
      <c r="AM279" s="266" t="str">
        <f>IF(AM277="","",VLOOKUP(AM277,'シフト記号表（勤務時間帯）'!$C$6:$U$35,19,FALSE))</f>
        <v/>
      </c>
      <c r="AN279" s="264" t="str">
        <f>IF(AN277="","",VLOOKUP(AN277,'シフト記号表（勤務時間帯）'!$C$6:$U$35,19,FALSE))</f>
        <v/>
      </c>
      <c r="AO279" s="265" t="str">
        <f>IF(AO277="","",VLOOKUP(AO277,'シフト記号表（勤務時間帯）'!$C$6:$U$35,19,FALSE))</f>
        <v/>
      </c>
      <c r="AP279" s="265" t="str">
        <f>IF(AP277="","",VLOOKUP(AP277,'シフト記号表（勤務時間帯）'!$C$6:$U$35,19,FALSE))</f>
        <v/>
      </c>
      <c r="AQ279" s="265" t="str">
        <f>IF(AQ277="","",VLOOKUP(AQ277,'シフト記号表（勤務時間帯）'!$C$6:$U$35,19,FALSE))</f>
        <v/>
      </c>
      <c r="AR279" s="265" t="str">
        <f>IF(AR277="","",VLOOKUP(AR277,'シフト記号表（勤務時間帯）'!$C$6:$U$35,19,FALSE))</f>
        <v/>
      </c>
      <c r="AS279" s="265" t="str">
        <f>IF(AS277="","",VLOOKUP(AS277,'シフト記号表（勤務時間帯）'!$C$6:$U$35,19,FALSE))</f>
        <v/>
      </c>
      <c r="AT279" s="266" t="str">
        <f>IF(AT277="","",VLOOKUP(AT277,'シフト記号表（勤務時間帯）'!$C$6:$U$35,19,FALSE))</f>
        <v/>
      </c>
      <c r="AU279" s="264" t="str">
        <f>IF(AU277="","",VLOOKUP(AU277,'シフト記号表（勤務時間帯）'!$C$6:$U$35,19,FALSE))</f>
        <v/>
      </c>
      <c r="AV279" s="265" t="str">
        <f>IF(AV277="","",VLOOKUP(AV277,'シフト記号表（勤務時間帯）'!$C$6:$U$35,19,FALSE))</f>
        <v/>
      </c>
      <c r="AW279" s="265" t="str">
        <f>IF(AW277="","",VLOOKUP(AW277,'シフト記号表（勤務時間帯）'!$C$6:$U$35,19,FALSE))</f>
        <v/>
      </c>
      <c r="AX279" s="530">
        <f>IF($BB$3="４週",SUM(S279:AT279),IF($BB$3="暦月",SUM(S279:AW279),""))</f>
        <v>0</v>
      </c>
      <c r="AY279" s="531"/>
      <c r="AZ279" s="542">
        <f>IF($BB$3="４週",AX279/4,IF($BB$3="暦月",'地密通所（100名）'!AX279/('地密通所（100名）'!$BB$8/7),""))</f>
        <v>0</v>
      </c>
      <c r="BA279" s="543"/>
      <c r="BB279" s="470"/>
      <c r="BC279" s="452"/>
      <c r="BD279" s="452"/>
      <c r="BE279" s="452"/>
      <c r="BF279" s="453"/>
    </row>
    <row r="280" spans="2:58" ht="20.25" customHeight="1" x14ac:dyDescent="0.4">
      <c r="B280" s="528">
        <f>B277+1</f>
        <v>87</v>
      </c>
      <c r="C280" s="416"/>
      <c r="D280" s="417"/>
      <c r="E280" s="418"/>
      <c r="F280" s="118"/>
      <c r="G280" s="445"/>
      <c r="H280" s="447"/>
      <c r="I280" s="347"/>
      <c r="J280" s="347"/>
      <c r="K280" s="348"/>
      <c r="L280" s="448"/>
      <c r="M280" s="449"/>
      <c r="N280" s="449"/>
      <c r="O280" s="450"/>
      <c r="P280" s="536" t="s">
        <v>49</v>
      </c>
      <c r="Q280" s="537"/>
      <c r="R280" s="538"/>
      <c r="S280" s="274"/>
      <c r="T280" s="273"/>
      <c r="U280" s="273"/>
      <c r="V280" s="273"/>
      <c r="W280" s="273"/>
      <c r="X280" s="273"/>
      <c r="Y280" s="275"/>
      <c r="Z280" s="274"/>
      <c r="AA280" s="273"/>
      <c r="AB280" s="273"/>
      <c r="AC280" s="273"/>
      <c r="AD280" s="273"/>
      <c r="AE280" s="273"/>
      <c r="AF280" s="275"/>
      <c r="AG280" s="274"/>
      <c r="AH280" s="273"/>
      <c r="AI280" s="273"/>
      <c r="AJ280" s="273"/>
      <c r="AK280" s="273"/>
      <c r="AL280" s="273"/>
      <c r="AM280" s="275"/>
      <c r="AN280" s="274"/>
      <c r="AO280" s="273"/>
      <c r="AP280" s="273"/>
      <c r="AQ280" s="273"/>
      <c r="AR280" s="273"/>
      <c r="AS280" s="273"/>
      <c r="AT280" s="275"/>
      <c r="AU280" s="274"/>
      <c r="AV280" s="273"/>
      <c r="AW280" s="273"/>
      <c r="AX280" s="638"/>
      <c r="AY280" s="639"/>
      <c r="AZ280" s="640"/>
      <c r="BA280" s="641"/>
      <c r="BB280" s="468"/>
      <c r="BC280" s="449"/>
      <c r="BD280" s="449"/>
      <c r="BE280" s="449"/>
      <c r="BF280" s="450"/>
    </row>
    <row r="281" spans="2:58" ht="20.25" customHeight="1" x14ac:dyDescent="0.4">
      <c r="B281" s="528"/>
      <c r="C281" s="419"/>
      <c r="D281" s="420"/>
      <c r="E281" s="421"/>
      <c r="F281" s="92"/>
      <c r="G281" s="342"/>
      <c r="H281" s="346"/>
      <c r="I281" s="347"/>
      <c r="J281" s="347"/>
      <c r="K281" s="348"/>
      <c r="L281" s="403"/>
      <c r="M281" s="404"/>
      <c r="N281" s="404"/>
      <c r="O281" s="405"/>
      <c r="P281" s="546" t="s">
        <v>15</v>
      </c>
      <c r="Q281" s="547"/>
      <c r="R281" s="548"/>
      <c r="S281" s="261" t="str">
        <f>IF(S280="","",VLOOKUP(S280,'シフト記号表（勤務時間帯）'!$C$6:$K$35,9,FALSE))</f>
        <v/>
      </c>
      <c r="T281" s="262" t="str">
        <f>IF(T280="","",VLOOKUP(T280,'シフト記号表（勤務時間帯）'!$C$6:$K$35,9,FALSE))</f>
        <v/>
      </c>
      <c r="U281" s="262" t="str">
        <f>IF(U280="","",VLOOKUP(U280,'シフト記号表（勤務時間帯）'!$C$6:$K$35,9,FALSE))</f>
        <v/>
      </c>
      <c r="V281" s="262" t="str">
        <f>IF(V280="","",VLOOKUP(V280,'シフト記号表（勤務時間帯）'!$C$6:$K$35,9,FALSE))</f>
        <v/>
      </c>
      <c r="W281" s="262" t="str">
        <f>IF(W280="","",VLOOKUP(W280,'シフト記号表（勤務時間帯）'!$C$6:$K$35,9,FALSE))</f>
        <v/>
      </c>
      <c r="X281" s="262" t="str">
        <f>IF(X280="","",VLOOKUP(X280,'シフト記号表（勤務時間帯）'!$C$6:$K$35,9,FALSE))</f>
        <v/>
      </c>
      <c r="Y281" s="263" t="str">
        <f>IF(Y280="","",VLOOKUP(Y280,'シフト記号表（勤務時間帯）'!$C$6:$K$35,9,FALSE))</f>
        <v/>
      </c>
      <c r="Z281" s="261" t="str">
        <f>IF(Z280="","",VLOOKUP(Z280,'シフト記号表（勤務時間帯）'!$C$6:$K$35,9,FALSE))</f>
        <v/>
      </c>
      <c r="AA281" s="262" t="str">
        <f>IF(AA280="","",VLOOKUP(AA280,'シフト記号表（勤務時間帯）'!$C$6:$K$35,9,FALSE))</f>
        <v/>
      </c>
      <c r="AB281" s="262" t="str">
        <f>IF(AB280="","",VLOOKUP(AB280,'シフト記号表（勤務時間帯）'!$C$6:$K$35,9,FALSE))</f>
        <v/>
      </c>
      <c r="AC281" s="262" t="str">
        <f>IF(AC280="","",VLOOKUP(AC280,'シフト記号表（勤務時間帯）'!$C$6:$K$35,9,FALSE))</f>
        <v/>
      </c>
      <c r="AD281" s="262" t="str">
        <f>IF(AD280="","",VLOOKUP(AD280,'シフト記号表（勤務時間帯）'!$C$6:$K$35,9,FALSE))</f>
        <v/>
      </c>
      <c r="AE281" s="262" t="str">
        <f>IF(AE280="","",VLOOKUP(AE280,'シフト記号表（勤務時間帯）'!$C$6:$K$35,9,FALSE))</f>
        <v/>
      </c>
      <c r="AF281" s="263" t="str">
        <f>IF(AF280="","",VLOOKUP(AF280,'シフト記号表（勤務時間帯）'!$C$6:$K$35,9,FALSE))</f>
        <v/>
      </c>
      <c r="AG281" s="261" t="str">
        <f>IF(AG280="","",VLOOKUP(AG280,'シフト記号表（勤務時間帯）'!$C$6:$K$35,9,FALSE))</f>
        <v/>
      </c>
      <c r="AH281" s="262" t="str">
        <f>IF(AH280="","",VLOOKUP(AH280,'シフト記号表（勤務時間帯）'!$C$6:$K$35,9,FALSE))</f>
        <v/>
      </c>
      <c r="AI281" s="262" t="str">
        <f>IF(AI280="","",VLOOKUP(AI280,'シフト記号表（勤務時間帯）'!$C$6:$K$35,9,FALSE))</f>
        <v/>
      </c>
      <c r="AJ281" s="262" t="str">
        <f>IF(AJ280="","",VLOOKUP(AJ280,'シフト記号表（勤務時間帯）'!$C$6:$K$35,9,FALSE))</f>
        <v/>
      </c>
      <c r="AK281" s="262" t="str">
        <f>IF(AK280="","",VLOOKUP(AK280,'シフト記号表（勤務時間帯）'!$C$6:$K$35,9,FALSE))</f>
        <v/>
      </c>
      <c r="AL281" s="262" t="str">
        <f>IF(AL280="","",VLOOKUP(AL280,'シフト記号表（勤務時間帯）'!$C$6:$K$35,9,FALSE))</f>
        <v/>
      </c>
      <c r="AM281" s="263" t="str">
        <f>IF(AM280="","",VLOOKUP(AM280,'シフト記号表（勤務時間帯）'!$C$6:$K$35,9,FALSE))</f>
        <v/>
      </c>
      <c r="AN281" s="261" t="str">
        <f>IF(AN280="","",VLOOKUP(AN280,'シフト記号表（勤務時間帯）'!$C$6:$K$35,9,FALSE))</f>
        <v/>
      </c>
      <c r="AO281" s="262" t="str">
        <f>IF(AO280="","",VLOOKUP(AO280,'シフト記号表（勤務時間帯）'!$C$6:$K$35,9,FALSE))</f>
        <v/>
      </c>
      <c r="AP281" s="262" t="str">
        <f>IF(AP280="","",VLOOKUP(AP280,'シフト記号表（勤務時間帯）'!$C$6:$K$35,9,FALSE))</f>
        <v/>
      </c>
      <c r="AQ281" s="262" t="str">
        <f>IF(AQ280="","",VLOOKUP(AQ280,'シフト記号表（勤務時間帯）'!$C$6:$K$35,9,FALSE))</f>
        <v/>
      </c>
      <c r="AR281" s="262" t="str">
        <f>IF(AR280="","",VLOOKUP(AR280,'シフト記号表（勤務時間帯）'!$C$6:$K$35,9,FALSE))</f>
        <v/>
      </c>
      <c r="AS281" s="262" t="str">
        <f>IF(AS280="","",VLOOKUP(AS280,'シフト記号表（勤務時間帯）'!$C$6:$K$35,9,FALSE))</f>
        <v/>
      </c>
      <c r="AT281" s="263" t="str">
        <f>IF(AT280="","",VLOOKUP(AT280,'シフト記号表（勤務時間帯）'!$C$6:$K$35,9,FALSE))</f>
        <v/>
      </c>
      <c r="AU281" s="261" t="str">
        <f>IF(AU280="","",VLOOKUP(AU280,'シフト記号表（勤務時間帯）'!$C$6:$K$35,9,FALSE))</f>
        <v/>
      </c>
      <c r="AV281" s="262" t="str">
        <f>IF(AV280="","",VLOOKUP(AV280,'シフト記号表（勤務時間帯）'!$C$6:$K$35,9,FALSE))</f>
        <v/>
      </c>
      <c r="AW281" s="262" t="str">
        <f>IF(AW280="","",VLOOKUP(AW280,'シフト記号表（勤務時間帯）'!$C$6:$K$35,9,FALSE))</f>
        <v/>
      </c>
      <c r="AX281" s="549">
        <f>IF($BB$3="４週",SUM(S281:AT281),IF($BB$3="暦月",SUM(S281:AW281),""))</f>
        <v>0</v>
      </c>
      <c r="AY281" s="550"/>
      <c r="AZ281" s="551">
        <f>IF($BB$3="４週",AX281/4,IF($BB$3="暦月",'地密通所（100名）'!AX281/('地密通所（100名）'!$BB$8/7),""))</f>
        <v>0</v>
      </c>
      <c r="BA281" s="552"/>
      <c r="BB281" s="469"/>
      <c r="BC281" s="404"/>
      <c r="BD281" s="404"/>
      <c r="BE281" s="404"/>
      <c r="BF281" s="405"/>
    </row>
    <row r="282" spans="2:58" ht="20.25" customHeight="1" x14ac:dyDescent="0.4">
      <c r="B282" s="528"/>
      <c r="C282" s="422"/>
      <c r="D282" s="423"/>
      <c r="E282" s="424"/>
      <c r="F282" s="121">
        <f>C280</f>
        <v>0</v>
      </c>
      <c r="G282" s="446"/>
      <c r="H282" s="346"/>
      <c r="I282" s="347"/>
      <c r="J282" s="347"/>
      <c r="K282" s="348"/>
      <c r="L282" s="451"/>
      <c r="M282" s="452"/>
      <c r="N282" s="452"/>
      <c r="O282" s="453"/>
      <c r="P282" s="553" t="s">
        <v>50</v>
      </c>
      <c r="Q282" s="554"/>
      <c r="R282" s="555"/>
      <c r="S282" s="264" t="str">
        <f>IF(S280="","",VLOOKUP(S280,'シフト記号表（勤務時間帯）'!$C$6:$U$35,19,FALSE))</f>
        <v/>
      </c>
      <c r="T282" s="265" t="str">
        <f>IF(T280="","",VLOOKUP(T280,'シフト記号表（勤務時間帯）'!$C$6:$U$35,19,FALSE))</f>
        <v/>
      </c>
      <c r="U282" s="265" t="str">
        <f>IF(U280="","",VLOOKUP(U280,'シフト記号表（勤務時間帯）'!$C$6:$U$35,19,FALSE))</f>
        <v/>
      </c>
      <c r="V282" s="265" t="str">
        <f>IF(V280="","",VLOOKUP(V280,'シフト記号表（勤務時間帯）'!$C$6:$U$35,19,FALSE))</f>
        <v/>
      </c>
      <c r="W282" s="265" t="str">
        <f>IF(W280="","",VLOOKUP(W280,'シフト記号表（勤務時間帯）'!$C$6:$U$35,19,FALSE))</f>
        <v/>
      </c>
      <c r="X282" s="265" t="str">
        <f>IF(X280="","",VLOOKUP(X280,'シフト記号表（勤務時間帯）'!$C$6:$U$35,19,FALSE))</f>
        <v/>
      </c>
      <c r="Y282" s="266" t="str">
        <f>IF(Y280="","",VLOOKUP(Y280,'シフト記号表（勤務時間帯）'!$C$6:$U$35,19,FALSE))</f>
        <v/>
      </c>
      <c r="Z282" s="264" t="str">
        <f>IF(Z280="","",VLOOKUP(Z280,'シフト記号表（勤務時間帯）'!$C$6:$U$35,19,FALSE))</f>
        <v/>
      </c>
      <c r="AA282" s="265" t="str">
        <f>IF(AA280="","",VLOOKUP(AA280,'シフト記号表（勤務時間帯）'!$C$6:$U$35,19,FALSE))</f>
        <v/>
      </c>
      <c r="AB282" s="265" t="str">
        <f>IF(AB280="","",VLOOKUP(AB280,'シフト記号表（勤務時間帯）'!$C$6:$U$35,19,FALSE))</f>
        <v/>
      </c>
      <c r="AC282" s="265" t="str">
        <f>IF(AC280="","",VLOOKUP(AC280,'シフト記号表（勤務時間帯）'!$C$6:$U$35,19,FALSE))</f>
        <v/>
      </c>
      <c r="AD282" s="265" t="str">
        <f>IF(AD280="","",VLOOKUP(AD280,'シフト記号表（勤務時間帯）'!$C$6:$U$35,19,FALSE))</f>
        <v/>
      </c>
      <c r="AE282" s="265" t="str">
        <f>IF(AE280="","",VLOOKUP(AE280,'シフト記号表（勤務時間帯）'!$C$6:$U$35,19,FALSE))</f>
        <v/>
      </c>
      <c r="AF282" s="266" t="str">
        <f>IF(AF280="","",VLOOKUP(AF280,'シフト記号表（勤務時間帯）'!$C$6:$U$35,19,FALSE))</f>
        <v/>
      </c>
      <c r="AG282" s="264" t="str">
        <f>IF(AG280="","",VLOOKUP(AG280,'シフト記号表（勤務時間帯）'!$C$6:$U$35,19,FALSE))</f>
        <v/>
      </c>
      <c r="AH282" s="265" t="str">
        <f>IF(AH280="","",VLOOKUP(AH280,'シフト記号表（勤務時間帯）'!$C$6:$U$35,19,FALSE))</f>
        <v/>
      </c>
      <c r="AI282" s="265" t="str">
        <f>IF(AI280="","",VLOOKUP(AI280,'シフト記号表（勤務時間帯）'!$C$6:$U$35,19,FALSE))</f>
        <v/>
      </c>
      <c r="AJ282" s="265" t="str">
        <f>IF(AJ280="","",VLOOKUP(AJ280,'シフト記号表（勤務時間帯）'!$C$6:$U$35,19,FALSE))</f>
        <v/>
      </c>
      <c r="AK282" s="265" t="str">
        <f>IF(AK280="","",VLOOKUP(AK280,'シフト記号表（勤務時間帯）'!$C$6:$U$35,19,FALSE))</f>
        <v/>
      </c>
      <c r="AL282" s="265" t="str">
        <f>IF(AL280="","",VLOOKUP(AL280,'シフト記号表（勤務時間帯）'!$C$6:$U$35,19,FALSE))</f>
        <v/>
      </c>
      <c r="AM282" s="266" t="str">
        <f>IF(AM280="","",VLOOKUP(AM280,'シフト記号表（勤務時間帯）'!$C$6:$U$35,19,FALSE))</f>
        <v/>
      </c>
      <c r="AN282" s="264" t="str">
        <f>IF(AN280="","",VLOOKUP(AN280,'シフト記号表（勤務時間帯）'!$C$6:$U$35,19,FALSE))</f>
        <v/>
      </c>
      <c r="AO282" s="265" t="str">
        <f>IF(AO280="","",VLOOKUP(AO280,'シフト記号表（勤務時間帯）'!$C$6:$U$35,19,FALSE))</f>
        <v/>
      </c>
      <c r="AP282" s="265" t="str">
        <f>IF(AP280="","",VLOOKUP(AP280,'シフト記号表（勤務時間帯）'!$C$6:$U$35,19,FALSE))</f>
        <v/>
      </c>
      <c r="AQ282" s="265" t="str">
        <f>IF(AQ280="","",VLOOKUP(AQ280,'シフト記号表（勤務時間帯）'!$C$6:$U$35,19,FALSE))</f>
        <v/>
      </c>
      <c r="AR282" s="265" t="str">
        <f>IF(AR280="","",VLOOKUP(AR280,'シフト記号表（勤務時間帯）'!$C$6:$U$35,19,FALSE))</f>
        <v/>
      </c>
      <c r="AS282" s="265" t="str">
        <f>IF(AS280="","",VLOOKUP(AS280,'シフト記号表（勤務時間帯）'!$C$6:$U$35,19,FALSE))</f>
        <v/>
      </c>
      <c r="AT282" s="266" t="str">
        <f>IF(AT280="","",VLOOKUP(AT280,'シフト記号表（勤務時間帯）'!$C$6:$U$35,19,FALSE))</f>
        <v/>
      </c>
      <c r="AU282" s="264" t="str">
        <f>IF(AU280="","",VLOOKUP(AU280,'シフト記号表（勤務時間帯）'!$C$6:$U$35,19,FALSE))</f>
        <v/>
      </c>
      <c r="AV282" s="265" t="str">
        <f>IF(AV280="","",VLOOKUP(AV280,'シフト記号表（勤務時間帯）'!$C$6:$U$35,19,FALSE))</f>
        <v/>
      </c>
      <c r="AW282" s="265" t="str">
        <f>IF(AW280="","",VLOOKUP(AW280,'シフト記号表（勤務時間帯）'!$C$6:$U$35,19,FALSE))</f>
        <v/>
      </c>
      <c r="AX282" s="530">
        <f>IF($BB$3="４週",SUM(S282:AT282),IF($BB$3="暦月",SUM(S282:AW282),""))</f>
        <v>0</v>
      </c>
      <c r="AY282" s="531"/>
      <c r="AZ282" s="542">
        <f>IF($BB$3="４週",AX282/4,IF($BB$3="暦月",'地密通所（100名）'!AX282/('地密通所（100名）'!$BB$8/7),""))</f>
        <v>0</v>
      </c>
      <c r="BA282" s="543"/>
      <c r="BB282" s="470"/>
      <c r="BC282" s="452"/>
      <c r="BD282" s="452"/>
      <c r="BE282" s="452"/>
      <c r="BF282" s="453"/>
    </row>
    <row r="283" spans="2:58" ht="20.25" customHeight="1" x14ac:dyDescent="0.4">
      <c r="B283" s="528">
        <f>B280+1</f>
        <v>88</v>
      </c>
      <c r="C283" s="416"/>
      <c r="D283" s="417"/>
      <c r="E283" s="418"/>
      <c r="F283" s="118"/>
      <c r="G283" s="445"/>
      <c r="H283" s="447"/>
      <c r="I283" s="347"/>
      <c r="J283" s="347"/>
      <c r="K283" s="348"/>
      <c r="L283" s="448"/>
      <c r="M283" s="449"/>
      <c r="N283" s="449"/>
      <c r="O283" s="450"/>
      <c r="P283" s="536" t="s">
        <v>49</v>
      </c>
      <c r="Q283" s="537"/>
      <c r="R283" s="538"/>
      <c r="S283" s="274"/>
      <c r="T283" s="273"/>
      <c r="U283" s="273"/>
      <c r="V283" s="273"/>
      <c r="W283" s="273"/>
      <c r="X283" s="273"/>
      <c r="Y283" s="275"/>
      <c r="Z283" s="274"/>
      <c r="AA283" s="273"/>
      <c r="AB283" s="273"/>
      <c r="AC283" s="273"/>
      <c r="AD283" s="273"/>
      <c r="AE283" s="273"/>
      <c r="AF283" s="275"/>
      <c r="AG283" s="274"/>
      <c r="AH283" s="273"/>
      <c r="AI283" s="273"/>
      <c r="AJ283" s="273"/>
      <c r="AK283" s="273"/>
      <c r="AL283" s="273"/>
      <c r="AM283" s="275"/>
      <c r="AN283" s="274"/>
      <c r="AO283" s="273"/>
      <c r="AP283" s="273"/>
      <c r="AQ283" s="273"/>
      <c r="AR283" s="273"/>
      <c r="AS283" s="273"/>
      <c r="AT283" s="275"/>
      <c r="AU283" s="274"/>
      <c r="AV283" s="273"/>
      <c r="AW283" s="273"/>
      <c r="AX283" s="638"/>
      <c r="AY283" s="639"/>
      <c r="AZ283" s="640"/>
      <c r="BA283" s="641"/>
      <c r="BB283" s="468"/>
      <c r="BC283" s="449"/>
      <c r="BD283" s="449"/>
      <c r="BE283" s="449"/>
      <c r="BF283" s="450"/>
    </row>
    <row r="284" spans="2:58" ht="20.25" customHeight="1" x14ac:dyDescent="0.4">
      <c r="B284" s="528"/>
      <c r="C284" s="419"/>
      <c r="D284" s="420"/>
      <c r="E284" s="421"/>
      <c r="F284" s="92"/>
      <c r="G284" s="342"/>
      <c r="H284" s="346"/>
      <c r="I284" s="347"/>
      <c r="J284" s="347"/>
      <c r="K284" s="348"/>
      <c r="L284" s="403"/>
      <c r="M284" s="404"/>
      <c r="N284" s="404"/>
      <c r="O284" s="405"/>
      <c r="P284" s="546" t="s">
        <v>15</v>
      </c>
      <c r="Q284" s="547"/>
      <c r="R284" s="548"/>
      <c r="S284" s="261" t="str">
        <f>IF(S283="","",VLOOKUP(S283,'シフト記号表（勤務時間帯）'!$C$6:$K$35,9,FALSE))</f>
        <v/>
      </c>
      <c r="T284" s="262" t="str">
        <f>IF(T283="","",VLOOKUP(T283,'シフト記号表（勤務時間帯）'!$C$6:$K$35,9,FALSE))</f>
        <v/>
      </c>
      <c r="U284" s="262" t="str">
        <f>IF(U283="","",VLOOKUP(U283,'シフト記号表（勤務時間帯）'!$C$6:$K$35,9,FALSE))</f>
        <v/>
      </c>
      <c r="V284" s="262" t="str">
        <f>IF(V283="","",VLOOKUP(V283,'シフト記号表（勤務時間帯）'!$C$6:$K$35,9,FALSE))</f>
        <v/>
      </c>
      <c r="W284" s="262" t="str">
        <f>IF(W283="","",VLOOKUP(W283,'シフト記号表（勤務時間帯）'!$C$6:$K$35,9,FALSE))</f>
        <v/>
      </c>
      <c r="X284" s="262" t="str">
        <f>IF(X283="","",VLOOKUP(X283,'シフト記号表（勤務時間帯）'!$C$6:$K$35,9,FALSE))</f>
        <v/>
      </c>
      <c r="Y284" s="263" t="str">
        <f>IF(Y283="","",VLOOKUP(Y283,'シフト記号表（勤務時間帯）'!$C$6:$K$35,9,FALSE))</f>
        <v/>
      </c>
      <c r="Z284" s="261" t="str">
        <f>IF(Z283="","",VLOOKUP(Z283,'シフト記号表（勤務時間帯）'!$C$6:$K$35,9,FALSE))</f>
        <v/>
      </c>
      <c r="AA284" s="262" t="str">
        <f>IF(AA283="","",VLOOKUP(AA283,'シフト記号表（勤務時間帯）'!$C$6:$K$35,9,FALSE))</f>
        <v/>
      </c>
      <c r="AB284" s="262" t="str">
        <f>IF(AB283="","",VLOOKUP(AB283,'シフト記号表（勤務時間帯）'!$C$6:$K$35,9,FALSE))</f>
        <v/>
      </c>
      <c r="AC284" s="262" t="str">
        <f>IF(AC283="","",VLOOKUP(AC283,'シフト記号表（勤務時間帯）'!$C$6:$K$35,9,FALSE))</f>
        <v/>
      </c>
      <c r="AD284" s="262" t="str">
        <f>IF(AD283="","",VLOOKUP(AD283,'シフト記号表（勤務時間帯）'!$C$6:$K$35,9,FALSE))</f>
        <v/>
      </c>
      <c r="AE284" s="262" t="str">
        <f>IF(AE283="","",VLOOKUP(AE283,'シフト記号表（勤務時間帯）'!$C$6:$K$35,9,FALSE))</f>
        <v/>
      </c>
      <c r="AF284" s="263" t="str">
        <f>IF(AF283="","",VLOOKUP(AF283,'シフト記号表（勤務時間帯）'!$C$6:$K$35,9,FALSE))</f>
        <v/>
      </c>
      <c r="AG284" s="261" t="str">
        <f>IF(AG283="","",VLOOKUP(AG283,'シフト記号表（勤務時間帯）'!$C$6:$K$35,9,FALSE))</f>
        <v/>
      </c>
      <c r="AH284" s="262" t="str">
        <f>IF(AH283="","",VLOOKUP(AH283,'シフト記号表（勤務時間帯）'!$C$6:$K$35,9,FALSE))</f>
        <v/>
      </c>
      <c r="AI284" s="262" t="str">
        <f>IF(AI283="","",VLOOKUP(AI283,'シフト記号表（勤務時間帯）'!$C$6:$K$35,9,FALSE))</f>
        <v/>
      </c>
      <c r="AJ284" s="262" t="str">
        <f>IF(AJ283="","",VLOOKUP(AJ283,'シフト記号表（勤務時間帯）'!$C$6:$K$35,9,FALSE))</f>
        <v/>
      </c>
      <c r="AK284" s="262" t="str">
        <f>IF(AK283="","",VLOOKUP(AK283,'シフト記号表（勤務時間帯）'!$C$6:$K$35,9,FALSE))</f>
        <v/>
      </c>
      <c r="AL284" s="262" t="str">
        <f>IF(AL283="","",VLOOKUP(AL283,'シフト記号表（勤務時間帯）'!$C$6:$K$35,9,FALSE))</f>
        <v/>
      </c>
      <c r="AM284" s="263" t="str">
        <f>IF(AM283="","",VLOOKUP(AM283,'シフト記号表（勤務時間帯）'!$C$6:$K$35,9,FALSE))</f>
        <v/>
      </c>
      <c r="AN284" s="261" t="str">
        <f>IF(AN283="","",VLOOKUP(AN283,'シフト記号表（勤務時間帯）'!$C$6:$K$35,9,FALSE))</f>
        <v/>
      </c>
      <c r="AO284" s="262" t="str">
        <f>IF(AO283="","",VLOOKUP(AO283,'シフト記号表（勤務時間帯）'!$C$6:$K$35,9,FALSE))</f>
        <v/>
      </c>
      <c r="AP284" s="262" t="str">
        <f>IF(AP283="","",VLOOKUP(AP283,'シフト記号表（勤務時間帯）'!$C$6:$K$35,9,FALSE))</f>
        <v/>
      </c>
      <c r="AQ284" s="262" t="str">
        <f>IF(AQ283="","",VLOOKUP(AQ283,'シフト記号表（勤務時間帯）'!$C$6:$K$35,9,FALSE))</f>
        <v/>
      </c>
      <c r="AR284" s="262" t="str">
        <f>IF(AR283="","",VLOOKUP(AR283,'シフト記号表（勤務時間帯）'!$C$6:$K$35,9,FALSE))</f>
        <v/>
      </c>
      <c r="AS284" s="262" t="str">
        <f>IF(AS283="","",VLOOKUP(AS283,'シフト記号表（勤務時間帯）'!$C$6:$K$35,9,FALSE))</f>
        <v/>
      </c>
      <c r="AT284" s="263" t="str">
        <f>IF(AT283="","",VLOOKUP(AT283,'シフト記号表（勤務時間帯）'!$C$6:$K$35,9,FALSE))</f>
        <v/>
      </c>
      <c r="AU284" s="261" t="str">
        <f>IF(AU283="","",VLOOKUP(AU283,'シフト記号表（勤務時間帯）'!$C$6:$K$35,9,FALSE))</f>
        <v/>
      </c>
      <c r="AV284" s="262" t="str">
        <f>IF(AV283="","",VLOOKUP(AV283,'シフト記号表（勤務時間帯）'!$C$6:$K$35,9,FALSE))</f>
        <v/>
      </c>
      <c r="AW284" s="262" t="str">
        <f>IF(AW283="","",VLOOKUP(AW283,'シフト記号表（勤務時間帯）'!$C$6:$K$35,9,FALSE))</f>
        <v/>
      </c>
      <c r="AX284" s="549">
        <f>IF($BB$3="４週",SUM(S284:AT284),IF($BB$3="暦月",SUM(S284:AW284),""))</f>
        <v>0</v>
      </c>
      <c r="AY284" s="550"/>
      <c r="AZ284" s="551">
        <f>IF($BB$3="４週",AX284/4,IF($BB$3="暦月",'地密通所（100名）'!AX284/('地密通所（100名）'!$BB$8/7),""))</f>
        <v>0</v>
      </c>
      <c r="BA284" s="552"/>
      <c r="BB284" s="469"/>
      <c r="BC284" s="404"/>
      <c r="BD284" s="404"/>
      <c r="BE284" s="404"/>
      <c r="BF284" s="405"/>
    </row>
    <row r="285" spans="2:58" ht="20.25" customHeight="1" x14ac:dyDescent="0.4">
      <c r="B285" s="528"/>
      <c r="C285" s="422"/>
      <c r="D285" s="423"/>
      <c r="E285" s="424"/>
      <c r="F285" s="121">
        <f>C283</f>
        <v>0</v>
      </c>
      <c r="G285" s="446"/>
      <c r="H285" s="346"/>
      <c r="I285" s="347"/>
      <c r="J285" s="347"/>
      <c r="K285" s="348"/>
      <c r="L285" s="451"/>
      <c r="M285" s="452"/>
      <c r="N285" s="452"/>
      <c r="O285" s="453"/>
      <c r="P285" s="553" t="s">
        <v>50</v>
      </c>
      <c r="Q285" s="554"/>
      <c r="R285" s="555"/>
      <c r="S285" s="264" t="str">
        <f>IF(S283="","",VLOOKUP(S283,'シフト記号表（勤務時間帯）'!$C$6:$U$35,19,FALSE))</f>
        <v/>
      </c>
      <c r="T285" s="265" t="str">
        <f>IF(T283="","",VLOOKUP(T283,'シフト記号表（勤務時間帯）'!$C$6:$U$35,19,FALSE))</f>
        <v/>
      </c>
      <c r="U285" s="265" t="str">
        <f>IF(U283="","",VLOOKUP(U283,'シフト記号表（勤務時間帯）'!$C$6:$U$35,19,FALSE))</f>
        <v/>
      </c>
      <c r="V285" s="265" t="str">
        <f>IF(V283="","",VLOOKUP(V283,'シフト記号表（勤務時間帯）'!$C$6:$U$35,19,FALSE))</f>
        <v/>
      </c>
      <c r="W285" s="265" t="str">
        <f>IF(W283="","",VLOOKUP(W283,'シフト記号表（勤務時間帯）'!$C$6:$U$35,19,FALSE))</f>
        <v/>
      </c>
      <c r="X285" s="265" t="str">
        <f>IF(X283="","",VLOOKUP(X283,'シフト記号表（勤務時間帯）'!$C$6:$U$35,19,FALSE))</f>
        <v/>
      </c>
      <c r="Y285" s="266" t="str">
        <f>IF(Y283="","",VLOOKUP(Y283,'シフト記号表（勤務時間帯）'!$C$6:$U$35,19,FALSE))</f>
        <v/>
      </c>
      <c r="Z285" s="264" t="str">
        <f>IF(Z283="","",VLOOKUP(Z283,'シフト記号表（勤務時間帯）'!$C$6:$U$35,19,FALSE))</f>
        <v/>
      </c>
      <c r="AA285" s="265" t="str">
        <f>IF(AA283="","",VLOOKUP(AA283,'シフト記号表（勤務時間帯）'!$C$6:$U$35,19,FALSE))</f>
        <v/>
      </c>
      <c r="AB285" s="265" t="str">
        <f>IF(AB283="","",VLOOKUP(AB283,'シフト記号表（勤務時間帯）'!$C$6:$U$35,19,FALSE))</f>
        <v/>
      </c>
      <c r="AC285" s="265" t="str">
        <f>IF(AC283="","",VLOOKUP(AC283,'シフト記号表（勤務時間帯）'!$C$6:$U$35,19,FALSE))</f>
        <v/>
      </c>
      <c r="AD285" s="265" t="str">
        <f>IF(AD283="","",VLOOKUP(AD283,'シフト記号表（勤務時間帯）'!$C$6:$U$35,19,FALSE))</f>
        <v/>
      </c>
      <c r="AE285" s="265" t="str">
        <f>IF(AE283="","",VLOOKUP(AE283,'シフト記号表（勤務時間帯）'!$C$6:$U$35,19,FALSE))</f>
        <v/>
      </c>
      <c r="AF285" s="266" t="str">
        <f>IF(AF283="","",VLOOKUP(AF283,'シフト記号表（勤務時間帯）'!$C$6:$U$35,19,FALSE))</f>
        <v/>
      </c>
      <c r="AG285" s="264" t="str">
        <f>IF(AG283="","",VLOOKUP(AG283,'シフト記号表（勤務時間帯）'!$C$6:$U$35,19,FALSE))</f>
        <v/>
      </c>
      <c r="AH285" s="265" t="str">
        <f>IF(AH283="","",VLOOKUP(AH283,'シフト記号表（勤務時間帯）'!$C$6:$U$35,19,FALSE))</f>
        <v/>
      </c>
      <c r="AI285" s="265" t="str">
        <f>IF(AI283="","",VLOOKUP(AI283,'シフト記号表（勤務時間帯）'!$C$6:$U$35,19,FALSE))</f>
        <v/>
      </c>
      <c r="AJ285" s="265" t="str">
        <f>IF(AJ283="","",VLOOKUP(AJ283,'シフト記号表（勤務時間帯）'!$C$6:$U$35,19,FALSE))</f>
        <v/>
      </c>
      <c r="AK285" s="265" t="str">
        <f>IF(AK283="","",VLOOKUP(AK283,'シフト記号表（勤務時間帯）'!$C$6:$U$35,19,FALSE))</f>
        <v/>
      </c>
      <c r="AL285" s="265" t="str">
        <f>IF(AL283="","",VLOOKUP(AL283,'シフト記号表（勤務時間帯）'!$C$6:$U$35,19,FALSE))</f>
        <v/>
      </c>
      <c r="AM285" s="266" t="str">
        <f>IF(AM283="","",VLOOKUP(AM283,'シフト記号表（勤務時間帯）'!$C$6:$U$35,19,FALSE))</f>
        <v/>
      </c>
      <c r="AN285" s="264" t="str">
        <f>IF(AN283="","",VLOOKUP(AN283,'シフト記号表（勤務時間帯）'!$C$6:$U$35,19,FALSE))</f>
        <v/>
      </c>
      <c r="AO285" s="265" t="str">
        <f>IF(AO283="","",VLOOKUP(AO283,'シフト記号表（勤務時間帯）'!$C$6:$U$35,19,FALSE))</f>
        <v/>
      </c>
      <c r="AP285" s="265" t="str">
        <f>IF(AP283="","",VLOOKUP(AP283,'シフト記号表（勤務時間帯）'!$C$6:$U$35,19,FALSE))</f>
        <v/>
      </c>
      <c r="AQ285" s="265" t="str">
        <f>IF(AQ283="","",VLOOKUP(AQ283,'シフト記号表（勤務時間帯）'!$C$6:$U$35,19,FALSE))</f>
        <v/>
      </c>
      <c r="AR285" s="265" t="str">
        <f>IF(AR283="","",VLOOKUP(AR283,'シフト記号表（勤務時間帯）'!$C$6:$U$35,19,FALSE))</f>
        <v/>
      </c>
      <c r="AS285" s="265" t="str">
        <f>IF(AS283="","",VLOOKUP(AS283,'シフト記号表（勤務時間帯）'!$C$6:$U$35,19,FALSE))</f>
        <v/>
      </c>
      <c r="AT285" s="266" t="str">
        <f>IF(AT283="","",VLOOKUP(AT283,'シフト記号表（勤務時間帯）'!$C$6:$U$35,19,FALSE))</f>
        <v/>
      </c>
      <c r="AU285" s="264" t="str">
        <f>IF(AU283="","",VLOOKUP(AU283,'シフト記号表（勤務時間帯）'!$C$6:$U$35,19,FALSE))</f>
        <v/>
      </c>
      <c r="AV285" s="265" t="str">
        <f>IF(AV283="","",VLOOKUP(AV283,'シフト記号表（勤務時間帯）'!$C$6:$U$35,19,FALSE))</f>
        <v/>
      </c>
      <c r="AW285" s="265" t="str">
        <f>IF(AW283="","",VLOOKUP(AW283,'シフト記号表（勤務時間帯）'!$C$6:$U$35,19,FALSE))</f>
        <v/>
      </c>
      <c r="AX285" s="530">
        <f>IF($BB$3="４週",SUM(S285:AT285),IF($BB$3="暦月",SUM(S285:AW285),""))</f>
        <v>0</v>
      </c>
      <c r="AY285" s="531"/>
      <c r="AZ285" s="542">
        <f>IF($BB$3="４週",AX285/4,IF($BB$3="暦月",'地密通所（100名）'!AX285/('地密通所（100名）'!$BB$8/7),""))</f>
        <v>0</v>
      </c>
      <c r="BA285" s="543"/>
      <c r="BB285" s="470"/>
      <c r="BC285" s="452"/>
      <c r="BD285" s="452"/>
      <c r="BE285" s="452"/>
      <c r="BF285" s="453"/>
    </row>
    <row r="286" spans="2:58" ht="20.25" customHeight="1" x14ac:dyDescent="0.4">
      <c r="B286" s="528">
        <f>B283+1</f>
        <v>89</v>
      </c>
      <c r="C286" s="416"/>
      <c r="D286" s="417"/>
      <c r="E286" s="418"/>
      <c r="F286" s="118"/>
      <c r="G286" s="445"/>
      <c r="H286" s="447"/>
      <c r="I286" s="347"/>
      <c r="J286" s="347"/>
      <c r="K286" s="348"/>
      <c r="L286" s="448"/>
      <c r="M286" s="449"/>
      <c r="N286" s="449"/>
      <c r="O286" s="450"/>
      <c r="P286" s="536" t="s">
        <v>49</v>
      </c>
      <c r="Q286" s="537"/>
      <c r="R286" s="538"/>
      <c r="S286" s="274"/>
      <c r="T286" s="273"/>
      <c r="U286" s="273"/>
      <c r="V286" s="273"/>
      <c r="W286" s="273"/>
      <c r="X286" s="273"/>
      <c r="Y286" s="275"/>
      <c r="Z286" s="274"/>
      <c r="AA286" s="273"/>
      <c r="AB286" s="273"/>
      <c r="AC286" s="273"/>
      <c r="AD286" s="273"/>
      <c r="AE286" s="273"/>
      <c r="AF286" s="275"/>
      <c r="AG286" s="274"/>
      <c r="AH286" s="273"/>
      <c r="AI286" s="273"/>
      <c r="AJ286" s="273"/>
      <c r="AK286" s="273"/>
      <c r="AL286" s="273"/>
      <c r="AM286" s="275"/>
      <c r="AN286" s="274"/>
      <c r="AO286" s="273"/>
      <c r="AP286" s="273"/>
      <c r="AQ286" s="273"/>
      <c r="AR286" s="273"/>
      <c r="AS286" s="273"/>
      <c r="AT286" s="275"/>
      <c r="AU286" s="274"/>
      <c r="AV286" s="273"/>
      <c r="AW286" s="273"/>
      <c r="AX286" s="638"/>
      <c r="AY286" s="639"/>
      <c r="AZ286" s="640"/>
      <c r="BA286" s="641"/>
      <c r="BB286" s="468"/>
      <c r="BC286" s="449"/>
      <c r="BD286" s="449"/>
      <c r="BE286" s="449"/>
      <c r="BF286" s="450"/>
    </row>
    <row r="287" spans="2:58" ht="20.25" customHeight="1" x14ac:dyDescent="0.4">
      <c r="B287" s="528"/>
      <c r="C287" s="419"/>
      <c r="D287" s="420"/>
      <c r="E287" s="421"/>
      <c r="F287" s="92"/>
      <c r="G287" s="342"/>
      <c r="H287" s="346"/>
      <c r="I287" s="347"/>
      <c r="J287" s="347"/>
      <c r="K287" s="348"/>
      <c r="L287" s="403"/>
      <c r="M287" s="404"/>
      <c r="N287" s="404"/>
      <c r="O287" s="405"/>
      <c r="P287" s="546" t="s">
        <v>15</v>
      </c>
      <c r="Q287" s="547"/>
      <c r="R287" s="548"/>
      <c r="S287" s="261" t="str">
        <f>IF(S286="","",VLOOKUP(S286,'シフト記号表（勤務時間帯）'!$C$6:$K$35,9,FALSE))</f>
        <v/>
      </c>
      <c r="T287" s="262" t="str">
        <f>IF(T286="","",VLOOKUP(T286,'シフト記号表（勤務時間帯）'!$C$6:$K$35,9,FALSE))</f>
        <v/>
      </c>
      <c r="U287" s="262" t="str">
        <f>IF(U286="","",VLOOKUP(U286,'シフト記号表（勤務時間帯）'!$C$6:$K$35,9,FALSE))</f>
        <v/>
      </c>
      <c r="V287" s="262" t="str">
        <f>IF(V286="","",VLOOKUP(V286,'シフト記号表（勤務時間帯）'!$C$6:$K$35,9,FALSE))</f>
        <v/>
      </c>
      <c r="W287" s="262" t="str">
        <f>IF(W286="","",VLOOKUP(W286,'シフト記号表（勤務時間帯）'!$C$6:$K$35,9,FALSE))</f>
        <v/>
      </c>
      <c r="X287" s="262" t="str">
        <f>IF(X286="","",VLOOKUP(X286,'シフト記号表（勤務時間帯）'!$C$6:$K$35,9,FALSE))</f>
        <v/>
      </c>
      <c r="Y287" s="263" t="str">
        <f>IF(Y286="","",VLOOKUP(Y286,'シフト記号表（勤務時間帯）'!$C$6:$K$35,9,FALSE))</f>
        <v/>
      </c>
      <c r="Z287" s="261" t="str">
        <f>IF(Z286="","",VLOOKUP(Z286,'シフト記号表（勤務時間帯）'!$C$6:$K$35,9,FALSE))</f>
        <v/>
      </c>
      <c r="AA287" s="262" t="str">
        <f>IF(AA286="","",VLOOKUP(AA286,'シフト記号表（勤務時間帯）'!$C$6:$K$35,9,FALSE))</f>
        <v/>
      </c>
      <c r="AB287" s="262" t="str">
        <f>IF(AB286="","",VLOOKUP(AB286,'シフト記号表（勤務時間帯）'!$C$6:$K$35,9,FALSE))</f>
        <v/>
      </c>
      <c r="AC287" s="262" t="str">
        <f>IF(AC286="","",VLOOKUP(AC286,'シフト記号表（勤務時間帯）'!$C$6:$K$35,9,FALSE))</f>
        <v/>
      </c>
      <c r="AD287" s="262" t="str">
        <f>IF(AD286="","",VLOOKUP(AD286,'シフト記号表（勤務時間帯）'!$C$6:$K$35,9,FALSE))</f>
        <v/>
      </c>
      <c r="AE287" s="262" t="str">
        <f>IF(AE286="","",VLOOKUP(AE286,'シフト記号表（勤務時間帯）'!$C$6:$K$35,9,FALSE))</f>
        <v/>
      </c>
      <c r="AF287" s="263" t="str">
        <f>IF(AF286="","",VLOOKUP(AF286,'シフト記号表（勤務時間帯）'!$C$6:$K$35,9,FALSE))</f>
        <v/>
      </c>
      <c r="AG287" s="261" t="str">
        <f>IF(AG286="","",VLOOKUP(AG286,'シフト記号表（勤務時間帯）'!$C$6:$K$35,9,FALSE))</f>
        <v/>
      </c>
      <c r="AH287" s="262" t="str">
        <f>IF(AH286="","",VLOOKUP(AH286,'シフト記号表（勤務時間帯）'!$C$6:$K$35,9,FALSE))</f>
        <v/>
      </c>
      <c r="AI287" s="262" t="str">
        <f>IF(AI286="","",VLOOKUP(AI286,'シフト記号表（勤務時間帯）'!$C$6:$K$35,9,FALSE))</f>
        <v/>
      </c>
      <c r="AJ287" s="262" t="str">
        <f>IF(AJ286="","",VLOOKUP(AJ286,'シフト記号表（勤務時間帯）'!$C$6:$K$35,9,FALSE))</f>
        <v/>
      </c>
      <c r="AK287" s="262" t="str">
        <f>IF(AK286="","",VLOOKUP(AK286,'シフト記号表（勤務時間帯）'!$C$6:$K$35,9,FALSE))</f>
        <v/>
      </c>
      <c r="AL287" s="262" t="str">
        <f>IF(AL286="","",VLOOKUP(AL286,'シフト記号表（勤務時間帯）'!$C$6:$K$35,9,FALSE))</f>
        <v/>
      </c>
      <c r="AM287" s="263" t="str">
        <f>IF(AM286="","",VLOOKUP(AM286,'シフト記号表（勤務時間帯）'!$C$6:$K$35,9,FALSE))</f>
        <v/>
      </c>
      <c r="AN287" s="261" t="str">
        <f>IF(AN286="","",VLOOKUP(AN286,'シフト記号表（勤務時間帯）'!$C$6:$K$35,9,FALSE))</f>
        <v/>
      </c>
      <c r="AO287" s="262" t="str">
        <f>IF(AO286="","",VLOOKUP(AO286,'シフト記号表（勤務時間帯）'!$C$6:$K$35,9,FALSE))</f>
        <v/>
      </c>
      <c r="AP287" s="262" t="str">
        <f>IF(AP286="","",VLOOKUP(AP286,'シフト記号表（勤務時間帯）'!$C$6:$K$35,9,FALSE))</f>
        <v/>
      </c>
      <c r="AQ287" s="262" t="str">
        <f>IF(AQ286="","",VLOOKUP(AQ286,'シフト記号表（勤務時間帯）'!$C$6:$K$35,9,FALSE))</f>
        <v/>
      </c>
      <c r="AR287" s="262" t="str">
        <f>IF(AR286="","",VLOOKUP(AR286,'シフト記号表（勤務時間帯）'!$C$6:$K$35,9,FALSE))</f>
        <v/>
      </c>
      <c r="AS287" s="262" t="str">
        <f>IF(AS286="","",VLOOKUP(AS286,'シフト記号表（勤務時間帯）'!$C$6:$K$35,9,FALSE))</f>
        <v/>
      </c>
      <c r="AT287" s="263" t="str">
        <f>IF(AT286="","",VLOOKUP(AT286,'シフト記号表（勤務時間帯）'!$C$6:$K$35,9,FALSE))</f>
        <v/>
      </c>
      <c r="AU287" s="261" t="str">
        <f>IF(AU286="","",VLOOKUP(AU286,'シフト記号表（勤務時間帯）'!$C$6:$K$35,9,FALSE))</f>
        <v/>
      </c>
      <c r="AV287" s="262" t="str">
        <f>IF(AV286="","",VLOOKUP(AV286,'シフト記号表（勤務時間帯）'!$C$6:$K$35,9,FALSE))</f>
        <v/>
      </c>
      <c r="AW287" s="262" t="str">
        <f>IF(AW286="","",VLOOKUP(AW286,'シフト記号表（勤務時間帯）'!$C$6:$K$35,9,FALSE))</f>
        <v/>
      </c>
      <c r="AX287" s="549">
        <f>IF($BB$3="４週",SUM(S287:AT287),IF($BB$3="暦月",SUM(S287:AW287),""))</f>
        <v>0</v>
      </c>
      <c r="AY287" s="550"/>
      <c r="AZ287" s="551">
        <f>IF($BB$3="４週",AX287/4,IF($BB$3="暦月",'地密通所（100名）'!AX287/('地密通所（100名）'!$BB$8/7),""))</f>
        <v>0</v>
      </c>
      <c r="BA287" s="552"/>
      <c r="BB287" s="469"/>
      <c r="BC287" s="404"/>
      <c r="BD287" s="404"/>
      <c r="BE287" s="404"/>
      <c r="BF287" s="405"/>
    </row>
    <row r="288" spans="2:58" ht="20.25" customHeight="1" x14ac:dyDescent="0.4">
      <c r="B288" s="528"/>
      <c r="C288" s="422"/>
      <c r="D288" s="423"/>
      <c r="E288" s="424"/>
      <c r="F288" s="121">
        <f>C286</f>
        <v>0</v>
      </c>
      <c r="G288" s="446"/>
      <c r="H288" s="346"/>
      <c r="I288" s="347"/>
      <c r="J288" s="347"/>
      <c r="K288" s="348"/>
      <c r="L288" s="451"/>
      <c r="M288" s="452"/>
      <c r="N288" s="452"/>
      <c r="O288" s="453"/>
      <c r="P288" s="553" t="s">
        <v>50</v>
      </c>
      <c r="Q288" s="554"/>
      <c r="R288" s="555"/>
      <c r="S288" s="264" t="str">
        <f>IF(S286="","",VLOOKUP(S286,'シフト記号表（勤務時間帯）'!$C$6:$U$35,19,FALSE))</f>
        <v/>
      </c>
      <c r="T288" s="265" t="str">
        <f>IF(T286="","",VLOOKUP(T286,'シフト記号表（勤務時間帯）'!$C$6:$U$35,19,FALSE))</f>
        <v/>
      </c>
      <c r="U288" s="265" t="str">
        <f>IF(U286="","",VLOOKUP(U286,'シフト記号表（勤務時間帯）'!$C$6:$U$35,19,FALSE))</f>
        <v/>
      </c>
      <c r="V288" s="265" t="str">
        <f>IF(V286="","",VLOOKUP(V286,'シフト記号表（勤務時間帯）'!$C$6:$U$35,19,FALSE))</f>
        <v/>
      </c>
      <c r="W288" s="265" t="str">
        <f>IF(W286="","",VLOOKUP(W286,'シフト記号表（勤務時間帯）'!$C$6:$U$35,19,FALSE))</f>
        <v/>
      </c>
      <c r="X288" s="265" t="str">
        <f>IF(X286="","",VLOOKUP(X286,'シフト記号表（勤務時間帯）'!$C$6:$U$35,19,FALSE))</f>
        <v/>
      </c>
      <c r="Y288" s="266" t="str">
        <f>IF(Y286="","",VLOOKUP(Y286,'シフト記号表（勤務時間帯）'!$C$6:$U$35,19,FALSE))</f>
        <v/>
      </c>
      <c r="Z288" s="264" t="str">
        <f>IF(Z286="","",VLOOKUP(Z286,'シフト記号表（勤務時間帯）'!$C$6:$U$35,19,FALSE))</f>
        <v/>
      </c>
      <c r="AA288" s="265" t="str">
        <f>IF(AA286="","",VLOOKUP(AA286,'シフト記号表（勤務時間帯）'!$C$6:$U$35,19,FALSE))</f>
        <v/>
      </c>
      <c r="AB288" s="265" t="str">
        <f>IF(AB286="","",VLOOKUP(AB286,'シフト記号表（勤務時間帯）'!$C$6:$U$35,19,FALSE))</f>
        <v/>
      </c>
      <c r="AC288" s="265" t="str">
        <f>IF(AC286="","",VLOOKUP(AC286,'シフト記号表（勤務時間帯）'!$C$6:$U$35,19,FALSE))</f>
        <v/>
      </c>
      <c r="AD288" s="265" t="str">
        <f>IF(AD286="","",VLOOKUP(AD286,'シフト記号表（勤務時間帯）'!$C$6:$U$35,19,FALSE))</f>
        <v/>
      </c>
      <c r="AE288" s="265" t="str">
        <f>IF(AE286="","",VLOOKUP(AE286,'シフト記号表（勤務時間帯）'!$C$6:$U$35,19,FALSE))</f>
        <v/>
      </c>
      <c r="AF288" s="266" t="str">
        <f>IF(AF286="","",VLOOKUP(AF286,'シフト記号表（勤務時間帯）'!$C$6:$U$35,19,FALSE))</f>
        <v/>
      </c>
      <c r="AG288" s="264" t="str">
        <f>IF(AG286="","",VLOOKUP(AG286,'シフト記号表（勤務時間帯）'!$C$6:$U$35,19,FALSE))</f>
        <v/>
      </c>
      <c r="AH288" s="265" t="str">
        <f>IF(AH286="","",VLOOKUP(AH286,'シフト記号表（勤務時間帯）'!$C$6:$U$35,19,FALSE))</f>
        <v/>
      </c>
      <c r="AI288" s="265" t="str">
        <f>IF(AI286="","",VLOOKUP(AI286,'シフト記号表（勤務時間帯）'!$C$6:$U$35,19,FALSE))</f>
        <v/>
      </c>
      <c r="AJ288" s="265" t="str">
        <f>IF(AJ286="","",VLOOKUP(AJ286,'シフト記号表（勤務時間帯）'!$C$6:$U$35,19,FALSE))</f>
        <v/>
      </c>
      <c r="AK288" s="265" t="str">
        <f>IF(AK286="","",VLOOKUP(AK286,'シフト記号表（勤務時間帯）'!$C$6:$U$35,19,FALSE))</f>
        <v/>
      </c>
      <c r="AL288" s="265" t="str">
        <f>IF(AL286="","",VLOOKUP(AL286,'シフト記号表（勤務時間帯）'!$C$6:$U$35,19,FALSE))</f>
        <v/>
      </c>
      <c r="AM288" s="266" t="str">
        <f>IF(AM286="","",VLOOKUP(AM286,'シフト記号表（勤務時間帯）'!$C$6:$U$35,19,FALSE))</f>
        <v/>
      </c>
      <c r="AN288" s="264" t="str">
        <f>IF(AN286="","",VLOOKUP(AN286,'シフト記号表（勤務時間帯）'!$C$6:$U$35,19,FALSE))</f>
        <v/>
      </c>
      <c r="AO288" s="265" t="str">
        <f>IF(AO286="","",VLOOKUP(AO286,'シフト記号表（勤務時間帯）'!$C$6:$U$35,19,FALSE))</f>
        <v/>
      </c>
      <c r="AP288" s="265" t="str">
        <f>IF(AP286="","",VLOOKUP(AP286,'シフト記号表（勤務時間帯）'!$C$6:$U$35,19,FALSE))</f>
        <v/>
      </c>
      <c r="AQ288" s="265" t="str">
        <f>IF(AQ286="","",VLOOKUP(AQ286,'シフト記号表（勤務時間帯）'!$C$6:$U$35,19,FALSE))</f>
        <v/>
      </c>
      <c r="AR288" s="265" t="str">
        <f>IF(AR286="","",VLOOKUP(AR286,'シフト記号表（勤務時間帯）'!$C$6:$U$35,19,FALSE))</f>
        <v/>
      </c>
      <c r="AS288" s="265" t="str">
        <f>IF(AS286="","",VLOOKUP(AS286,'シフト記号表（勤務時間帯）'!$C$6:$U$35,19,FALSE))</f>
        <v/>
      </c>
      <c r="AT288" s="266" t="str">
        <f>IF(AT286="","",VLOOKUP(AT286,'シフト記号表（勤務時間帯）'!$C$6:$U$35,19,FALSE))</f>
        <v/>
      </c>
      <c r="AU288" s="264" t="str">
        <f>IF(AU286="","",VLOOKUP(AU286,'シフト記号表（勤務時間帯）'!$C$6:$U$35,19,FALSE))</f>
        <v/>
      </c>
      <c r="AV288" s="265" t="str">
        <f>IF(AV286="","",VLOOKUP(AV286,'シフト記号表（勤務時間帯）'!$C$6:$U$35,19,FALSE))</f>
        <v/>
      </c>
      <c r="AW288" s="265" t="str">
        <f>IF(AW286="","",VLOOKUP(AW286,'シフト記号表（勤務時間帯）'!$C$6:$U$35,19,FALSE))</f>
        <v/>
      </c>
      <c r="AX288" s="530">
        <f>IF($BB$3="４週",SUM(S288:AT288),IF($BB$3="暦月",SUM(S288:AW288),""))</f>
        <v>0</v>
      </c>
      <c r="AY288" s="531"/>
      <c r="AZ288" s="542">
        <f>IF($BB$3="４週",AX288/4,IF($BB$3="暦月",'地密通所（100名）'!AX288/('地密通所（100名）'!$BB$8/7),""))</f>
        <v>0</v>
      </c>
      <c r="BA288" s="543"/>
      <c r="BB288" s="470"/>
      <c r="BC288" s="452"/>
      <c r="BD288" s="452"/>
      <c r="BE288" s="452"/>
      <c r="BF288" s="453"/>
    </row>
    <row r="289" spans="2:58" ht="20.25" customHeight="1" x14ac:dyDescent="0.4">
      <c r="B289" s="528">
        <f>B286+1</f>
        <v>90</v>
      </c>
      <c r="C289" s="416"/>
      <c r="D289" s="417"/>
      <c r="E289" s="418"/>
      <c r="F289" s="118"/>
      <c r="G289" s="445"/>
      <c r="H289" s="447"/>
      <c r="I289" s="347"/>
      <c r="J289" s="347"/>
      <c r="K289" s="348"/>
      <c r="L289" s="448"/>
      <c r="M289" s="449"/>
      <c r="N289" s="449"/>
      <c r="O289" s="450"/>
      <c r="P289" s="536" t="s">
        <v>49</v>
      </c>
      <c r="Q289" s="537"/>
      <c r="R289" s="538"/>
      <c r="S289" s="274"/>
      <c r="T289" s="273"/>
      <c r="U289" s="273"/>
      <c r="V289" s="273"/>
      <c r="W289" s="273"/>
      <c r="X289" s="273"/>
      <c r="Y289" s="275"/>
      <c r="Z289" s="274"/>
      <c r="AA289" s="273"/>
      <c r="AB289" s="273"/>
      <c r="AC289" s="273"/>
      <c r="AD289" s="273"/>
      <c r="AE289" s="273"/>
      <c r="AF289" s="275"/>
      <c r="AG289" s="274"/>
      <c r="AH289" s="273"/>
      <c r="AI289" s="273"/>
      <c r="AJ289" s="273"/>
      <c r="AK289" s="273"/>
      <c r="AL289" s="273"/>
      <c r="AM289" s="275"/>
      <c r="AN289" s="274"/>
      <c r="AO289" s="273"/>
      <c r="AP289" s="273"/>
      <c r="AQ289" s="273"/>
      <c r="AR289" s="273"/>
      <c r="AS289" s="273"/>
      <c r="AT289" s="275"/>
      <c r="AU289" s="274"/>
      <c r="AV289" s="273"/>
      <c r="AW289" s="273"/>
      <c r="AX289" s="638"/>
      <c r="AY289" s="639"/>
      <c r="AZ289" s="640"/>
      <c r="BA289" s="641"/>
      <c r="BB289" s="468"/>
      <c r="BC289" s="449"/>
      <c r="BD289" s="449"/>
      <c r="BE289" s="449"/>
      <c r="BF289" s="450"/>
    </row>
    <row r="290" spans="2:58" ht="20.25" customHeight="1" x14ac:dyDescent="0.4">
      <c r="B290" s="528"/>
      <c r="C290" s="419"/>
      <c r="D290" s="420"/>
      <c r="E290" s="421"/>
      <c r="F290" s="92"/>
      <c r="G290" s="342"/>
      <c r="H290" s="346"/>
      <c r="I290" s="347"/>
      <c r="J290" s="347"/>
      <c r="K290" s="348"/>
      <c r="L290" s="403"/>
      <c r="M290" s="404"/>
      <c r="N290" s="404"/>
      <c r="O290" s="405"/>
      <c r="P290" s="546" t="s">
        <v>15</v>
      </c>
      <c r="Q290" s="547"/>
      <c r="R290" s="548"/>
      <c r="S290" s="261" t="str">
        <f>IF(S289="","",VLOOKUP(S289,'シフト記号表（勤務時間帯）'!$C$6:$K$35,9,FALSE))</f>
        <v/>
      </c>
      <c r="T290" s="262" t="str">
        <f>IF(T289="","",VLOOKUP(T289,'シフト記号表（勤務時間帯）'!$C$6:$K$35,9,FALSE))</f>
        <v/>
      </c>
      <c r="U290" s="262" t="str">
        <f>IF(U289="","",VLOOKUP(U289,'シフト記号表（勤務時間帯）'!$C$6:$K$35,9,FALSE))</f>
        <v/>
      </c>
      <c r="V290" s="262" t="str">
        <f>IF(V289="","",VLOOKUP(V289,'シフト記号表（勤務時間帯）'!$C$6:$K$35,9,FALSE))</f>
        <v/>
      </c>
      <c r="W290" s="262" t="str">
        <f>IF(W289="","",VLOOKUP(W289,'シフト記号表（勤務時間帯）'!$C$6:$K$35,9,FALSE))</f>
        <v/>
      </c>
      <c r="X290" s="262" t="str">
        <f>IF(X289="","",VLOOKUP(X289,'シフト記号表（勤務時間帯）'!$C$6:$K$35,9,FALSE))</f>
        <v/>
      </c>
      <c r="Y290" s="263" t="str">
        <f>IF(Y289="","",VLOOKUP(Y289,'シフト記号表（勤務時間帯）'!$C$6:$K$35,9,FALSE))</f>
        <v/>
      </c>
      <c r="Z290" s="261" t="str">
        <f>IF(Z289="","",VLOOKUP(Z289,'シフト記号表（勤務時間帯）'!$C$6:$K$35,9,FALSE))</f>
        <v/>
      </c>
      <c r="AA290" s="262" t="str">
        <f>IF(AA289="","",VLOOKUP(AA289,'シフト記号表（勤務時間帯）'!$C$6:$K$35,9,FALSE))</f>
        <v/>
      </c>
      <c r="AB290" s="262" t="str">
        <f>IF(AB289="","",VLOOKUP(AB289,'シフト記号表（勤務時間帯）'!$C$6:$K$35,9,FALSE))</f>
        <v/>
      </c>
      <c r="AC290" s="262" t="str">
        <f>IF(AC289="","",VLOOKUP(AC289,'シフト記号表（勤務時間帯）'!$C$6:$K$35,9,FALSE))</f>
        <v/>
      </c>
      <c r="AD290" s="262" t="str">
        <f>IF(AD289="","",VLOOKUP(AD289,'シフト記号表（勤務時間帯）'!$C$6:$K$35,9,FALSE))</f>
        <v/>
      </c>
      <c r="AE290" s="262" t="str">
        <f>IF(AE289="","",VLOOKUP(AE289,'シフト記号表（勤務時間帯）'!$C$6:$K$35,9,FALSE))</f>
        <v/>
      </c>
      <c r="AF290" s="263" t="str">
        <f>IF(AF289="","",VLOOKUP(AF289,'シフト記号表（勤務時間帯）'!$C$6:$K$35,9,FALSE))</f>
        <v/>
      </c>
      <c r="AG290" s="261" t="str">
        <f>IF(AG289="","",VLOOKUP(AG289,'シフト記号表（勤務時間帯）'!$C$6:$K$35,9,FALSE))</f>
        <v/>
      </c>
      <c r="AH290" s="262" t="str">
        <f>IF(AH289="","",VLOOKUP(AH289,'シフト記号表（勤務時間帯）'!$C$6:$K$35,9,FALSE))</f>
        <v/>
      </c>
      <c r="AI290" s="262" t="str">
        <f>IF(AI289="","",VLOOKUP(AI289,'シフト記号表（勤務時間帯）'!$C$6:$K$35,9,FALSE))</f>
        <v/>
      </c>
      <c r="AJ290" s="262" t="str">
        <f>IF(AJ289="","",VLOOKUP(AJ289,'シフト記号表（勤務時間帯）'!$C$6:$K$35,9,FALSE))</f>
        <v/>
      </c>
      <c r="AK290" s="262" t="str">
        <f>IF(AK289="","",VLOOKUP(AK289,'シフト記号表（勤務時間帯）'!$C$6:$K$35,9,FALSE))</f>
        <v/>
      </c>
      <c r="AL290" s="262" t="str">
        <f>IF(AL289="","",VLOOKUP(AL289,'シフト記号表（勤務時間帯）'!$C$6:$K$35,9,FALSE))</f>
        <v/>
      </c>
      <c r="AM290" s="263" t="str">
        <f>IF(AM289="","",VLOOKUP(AM289,'シフト記号表（勤務時間帯）'!$C$6:$K$35,9,FALSE))</f>
        <v/>
      </c>
      <c r="AN290" s="261" t="str">
        <f>IF(AN289="","",VLOOKUP(AN289,'シフト記号表（勤務時間帯）'!$C$6:$K$35,9,FALSE))</f>
        <v/>
      </c>
      <c r="AO290" s="262" t="str">
        <f>IF(AO289="","",VLOOKUP(AO289,'シフト記号表（勤務時間帯）'!$C$6:$K$35,9,FALSE))</f>
        <v/>
      </c>
      <c r="AP290" s="262" t="str">
        <f>IF(AP289="","",VLOOKUP(AP289,'シフト記号表（勤務時間帯）'!$C$6:$K$35,9,FALSE))</f>
        <v/>
      </c>
      <c r="AQ290" s="262" t="str">
        <f>IF(AQ289="","",VLOOKUP(AQ289,'シフト記号表（勤務時間帯）'!$C$6:$K$35,9,FALSE))</f>
        <v/>
      </c>
      <c r="AR290" s="262" t="str">
        <f>IF(AR289="","",VLOOKUP(AR289,'シフト記号表（勤務時間帯）'!$C$6:$K$35,9,FALSE))</f>
        <v/>
      </c>
      <c r="AS290" s="262" t="str">
        <f>IF(AS289="","",VLOOKUP(AS289,'シフト記号表（勤務時間帯）'!$C$6:$K$35,9,FALSE))</f>
        <v/>
      </c>
      <c r="AT290" s="263" t="str">
        <f>IF(AT289="","",VLOOKUP(AT289,'シフト記号表（勤務時間帯）'!$C$6:$K$35,9,FALSE))</f>
        <v/>
      </c>
      <c r="AU290" s="261" t="str">
        <f>IF(AU289="","",VLOOKUP(AU289,'シフト記号表（勤務時間帯）'!$C$6:$K$35,9,FALSE))</f>
        <v/>
      </c>
      <c r="AV290" s="262" t="str">
        <f>IF(AV289="","",VLOOKUP(AV289,'シフト記号表（勤務時間帯）'!$C$6:$K$35,9,FALSE))</f>
        <v/>
      </c>
      <c r="AW290" s="262" t="str">
        <f>IF(AW289="","",VLOOKUP(AW289,'シフト記号表（勤務時間帯）'!$C$6:$K$35,9,FALSE))</f>
        <v/>
      </c>
      <c r="AX290" s="549">
        <f>IF($BB$3="４週",SUM(S290:AT290),IF($BB$3="暦月",SUM(S290:AW290),""))</f>
        <v>0</v>
      </c>
      <c r="AY290" s="550"/>
      <c r="AZ290" s="551">
        <f>IF($BB$3="４週",AX290/4,IF($BB$3="暦月",'地密通所（100名）'!AX290/('地密通所（100名）'!$BB$8/7),""))</f>
        <v>0</v>
      </c>
      <c r="BA290" s="552"/>
      <c r="BB290" s="469"/>
      <c r="BC290" s="404"/>
      <c r="BD290" s="404"/>
      <c r="BE290" s="404"/>
      <c r="BF290" s="405"/>
    </row>
    <row r="291" spans="2:58" ht="20.25" customHeight="1" x14ac:dyDescent="0.4">
      <c r="B291" s="528"/>
      <c r="C291" s="422"/>
      <c r="D291" s="423"/>
      <c r="E291" s="424"/>
      <c r="F291" s="121">
        <f>C289</f>
        <v>0</v>
      </c>
      <c r="G291" s="446"/>
      <c r="H291" s="346"/>
      <c r="I291" s="347"/>
      <c r="J291" s="347"/>
      <c r="K291" s="348"/>
      <c r="L291" s="451"/>
      <c r="M291" s="452"/>
      <c r="N291" s="452"/>
      <c r="O291" s="453"/>
      <c r="P291" s="553" t="s">
        <v>50</v>
      </c>
      <c r="Q291" s="554"/>
      <c r="R291" s="555"/>
      <c r="S291" s="264" t="str">
        <f>IF(S289="","",VLOOKUP(S289,'シフト記号表（勤務時間帯）'!$C$6:$U$35,19,FALSE))</f>
        <v/>
      </c>
      <c r="T291" s="265" t="str">
        <f>IF(T289="","",VLOOKUP(T289,'シフト記号表（勤務時間帯）'!$C$6:$U$35,19,FALSE))</f>
        <v/>
      </c>
      <c r="U291" s="265" t="str">
        <f>IF(U289="","",VLOOKUP(U289,'シフト記号表（勤務時間帯）'!$C$6:$U$35,19,FALSE))</f>
        <v/>
      </c>
      <c r="V291" s="265" t="str">
        <f>IF(V289="","",VLOOKUP(V289,'シフト記号表（勤務時間帯）'!$C$6:$U$35,19,FALSE))</f>
        <v/>
      </c>
      <c r="W291" s="265" t="str">
        <f>IF(W289="","",VLOOKUP(W289,'シフト記号表（勤務時間帯）'!$C$6:$U$35,19,FALSE))</f>
        <v/>
      </c>
      <c r="X291" s="265" t="str">
        <f>IF(X289="","",VLOOKUP(X289,'シフト記号表（勤務時間帯）'!$C$6:$U$35,19,FALSE))</f>
        <v/>
      </c>
      <c r="Y291" s="266" t="str">
        <f>IF(Y289="","",VLOOKUP(Y289,'シフト記号表（勤務時間帯）'!$C$6:$U$35,19,FALSE))</f>
        <v/>
      </c>
      <c r="Z291" s="264" t="str">
        <f>IF(Z289="","",VLOOKUP(Z289,'シフト記号表（勤務時間帯）'!$C$6:$U$35,19,FALSE))</f>
        <v/>
      </c>
      <c r="AA291" s="265" t="str">
        <f>IF(AA289="","",VLOOKUP(AA289,'シフト記号表（勤務時間帯）'!$C$6:$U$35,19,FALSE))</f>
        <v/>
      </c>
      <c r="AB291" s="265" t="str">
        <f>IF(AB289="","",VLOOKUP(AB289,'シフト記号表（勤務時間帯）'!$C$6:$U$35,19,FALSE))</f>
        <v/>
      </c>
      <c r="AC291" s="265" t="str">
        <f>IF(AC289="","",VLOOKUP(AC289,'シフト記号表（勤務時間帯）'!$C$6:$U$35,19,FALSE))</f>
        <v/>
      </c>
      <c r="AD291" s="265" t="str">
        <f>IF(AD289="","",VLOOKUP(AD289,'シフト記号表（勤務時間帯）'!$C$6:$U$35,19,FALSE))</f>
        <v/>
      </c>
      <c r="AE291" s="265" t="str">
        <f>IF(AE289="","",VLOOKUP(AE289,'シフト記号表（勤務時間帯）'!$C$6:$U$35,19,FALSE))</f>
        <v/>
      </c>
      <c r="AF291" s="266" t="str">
        <f>IF(AF289="","",VLOOKUP(AF289,'シフト記号表（勤務時間帯）'!$C$6:$U$35,19,FALSE))</f>
        <v/>
      </c>
      <c r="AG291" s="264" t="str">
        <f>IF(AG289="","",VLOOKUP(AG289,'シフト記号表（勤務時間帯）'!$C$6:$U$35,19,FALSE))</f>
        <v/>
      </c>
      <c r="AH291" s="265" t="str">
        <f>IF(AH289="","",VLOOKUP(AH289,'シフト記号表（勤務時間帯）'!$C$6:$U$35,19,FALSE))</f>
        <v/>
      </c>
      <c r="AI291" s="265" t="str">
        <f>IF(AI289="","",VLOOKUP(AI289,'シフト記号表（勤務時間帯）'!$C$6:$U$35,19,FALSE))</f>
        <v/>
      </c>
      <c r="AJ291" s="265" t="str">
        <f>IF(AJ289="","",VLOOKUP(AJ289,'シフト記号表（勤務時間帯）'!$C$6:$U$35,19,FALSE))</f>
        <v/>
      </c>
      <c r="AK291" s="265" t="str">
        <f>IF(AK289="","",VLOOKUP(AK289,'シフト記号表（勤務時間帯）'!$C$6:$U$35,19,FALSE))</f>
        <v/>
      </c>
      <c r="AL291" s="265" t="str">
        <f>IF(AL289="","",VLOOKUP(AL289,'シフト記号表（勤務時間帯）'!$C$6:$U$35,19,FALSE))</f>
        <v/>
      </c>
      <c r="AM291" s="266" t="str">
        <f>IF(AM289="","",VLOOKUP(AM289,'シフト記号表（勤務時間帯）'!$C$6:$U$35,19,FALSE))</f>
        <v/>
      </c>
      <c r="AN291" s="264" t="str">
        <f>IF(AN289="","",VLOOKUP(AN289,'シフト記号表（勤務時間帯）'!$C$6:$U$35,19,FALSE))</f>
        <v/>
      </c>
      <c r="AO291" s="265" t="str">
        <f>IF(AO289="","",VLOOKUP(AO289,'シフト記号表（勤務時間帯）'!$C$6:$U$35,19,FALSE))</f>
        <v/>
      </c>
      <c r="AP291" s="265" t="str">
        <f>IF(AP289="","",VLOOKUP(AP289,'シフト記号表（勤務時間帯）'!$C$6:$U$35,19,FALSE))</f>
        <v/>
      </c>
      <c r="AQ291" s="265" t="str">
        <f>IF(AQ289="","",VLOOKUP(AQ289,'シフト記号表（勤務時間帯）'!$C$6:$U$35,19,FALSE))</f>
        <v/>
      </c>
      <c r="AR291" s="265" t="str">
        <f>IF(AR289="","",VLOOKUP(AR289,'シフト記号表（勤務時間帯）'!$C$6:$U$35,19,FALSE))</f>
        <v/>
      </c>
      <c r="AS291" s="265" t="str">
        <f>IF(AS289="","",VLOOKUP(AS289,'シフト記号表（勤務時間帯）'!$C$6:$U$35,19,FALSE))</f>
        <v/>
      </c>
      <c r="AT291" s="266" t="str">
        <f>IF(AT289="","",VLOOKUP(AT289,'シフト記号表（勤務時間帯）'!$C$6:$U$35,19,FALSE))</f>
        <v/>
      </c>
      <c r="AU291" s="264" t="str">
        <f>IF(AU289="","",VLOOKUP(AU289,'シフト記号表（勤務時間帯）'!$C$6:$U$35,19,FALSE))</f>
        <v/>
      </c>
      <c r="AV291" s="265" t="str">
        <f>IF(AV289="","",VLOOKUP(AV289,'シフト記号表（勤務時間帯）'!$C$6:$U$35,19,FALSE))</f>
        <v/>
      </c>
      <c r="AW291" s="265" t="str">
        <f>IF(AW289="","",VLOOKUP(AW289,'シフト記号表（勤務時間帯）'!$C$6:$U$35,19,FALSE))</f>
        <v/>
      </c>
      <c r="AX291" s="530">
        <f>IF($BB$3="４週",SUM(S291:AT291),IF($BB$3="暦月",SUM(S291:AW291),""))</f>
        <v>0</v>
      </c>
      <c r="AY291" s="531"/>
      <c r="AZ291" s="542">
        <f>IF($BB$3="４週",AX291/4,IF($BB$3="暦月",'地密通所（100名）'!AX291/('地密通所（100名）'!$BB$8/7),""))</f>
        <v>0</v>
      </c>
      <c r="BA291" s="543"/>
      <c r="BB291" s="470"/>
      <c r="BC291" s="452"/>
      <c r="BD291" s="452"/>
      <c r="BE291" s="452"/>
      <c r="BF291" s="453"/>
    </row>
    <row r="292" spans="2:58" ht="20.25" customHeight="1" x14ac:dyDescent="0.4">
      <c r="B292" s="528">
        <f>B289+1</f>
        <v>91</v>
      </c>
      <c r="C292" s="416"/>
      <c r="D292" s="417"/>
      <c r="E292" s="418"/>
      <c r="F292" s="118"/>
      <c r="G292" s="445"/>
      <c r="H292" s="447"/>
      <c r="I292" s="347"/>
      <c r="J292" s="347"/>
      <c r="K292" s="348"/>
      <c r="L292" s="448"/>
      <c r="M292" s="449"/>
      <c r="N292" s="449"/>
      <c r="O292" s="450"/>
      <c r="P292" s="536" t="s">
        <v>49</v>
      </c>
      <c r="Q292" s="537"/>
      <c r="R292" s="538"/>
      <c r="S292" s="274"/>
      <c r="T292" s="273"/>
      <c r="U292" s="273"/>
      <c r="V292" s="273"/>
      <c r="W292" s="273"/>
      <c r="X292" s="273"/>
      <c r="Y292" s="275"/>
      <c r="Z292" s="274"/>
      <c r="AA292" s="273"/>
      <c r="AB292" s="273"/>
      <c r="AC292" s="273"/>
      <c r="AD292" s="273"/>
      <c r="AE292" s="273"/>
      <c r="AF292" s="275"/>
      <c r="AG292" s="274"/>
      <c r="AH292" s="273"/>
      <c r="AI292" s="273"/>
      <c r="AJ292" s="273"/>
      <c r="AK292" s="273"/>
      <c r="AL292" s="273"/>
      <c r="AM292" s="275"/>
      <c r="AN292" s="274"/>
      <c r="AO292" s="273"/>
      <c r="AP292" s="273"/>
      <c r="AQ292" s="273"/>
      <c r="AR292" s="273"/>
      <c r="AS292" s="273"/>
      <c r="AT292" s="275"/>
      <c r="AU292" s="274"/>
      <c r="AV292" s="273"/>
      <c r="AW292" s="273"/>
      <c r="AX292" s="638"/>
      <c r="AY292" s="639"/>
      <c r="AZ292" s="640"/>
      <c r="BA292" s="641"/>
      <c r="BB292" s="468"/>
      <c r="BC292" s="449"/>
      <c r="BD292" s="449"/>
      <c r="BE292" s="449"/>
      <c r="BF292" s="450"/>
    </row>
    <row r="293" spans="2:58" ht="20.25" customHeight="1" x14ac:dyDescent="0.4">
      <c r="B293" s="528"/>
      <c r="C293" s="419"/>
      <c r="D293" s="420"/>
      <c r="E293" s="421"/>
      <c r="F293" s="92"/>
      <c r="G293" s="342"/>
      <c r="H293" s="346"/>
      <c r="I293" s="347"/>
      <c r="J293" s="347"/>
      <c r="K293" s="348"/>
      <c r="L293" s="403"/>
      <c r="M293" s="404"/>
      <c r="N293" s="404"/>
      <c r="O293" s="405"/>
      <c r="P293" s="546" t="s">
        <v>15</v>
      </c>
      <c r="Q293" s="547"/>
      <c r="R293" s="548"/>
      <c r="S293" s="261" t="str">
        <f>IF(S292="","",VLOOKUP(S292,'シフト記号表（勤務時間帯）'!$C$6:$K$35,9,FALSE))</f>
        <v/>
      </c>
      <c r="T293" s="262" t="str">
        <f>IF(T292="","",VLOOKUP(T292,'シフト記号表（勤務時間帯）'!$C$6:$K$35,9,FALSE))</f>
        <v/>
      </c>
      <c r="U293" s="262" t="str">
        <f>IF(U292="","",VLOOKUP(U292,'シフト記号表（勤務時間帯）'!$C$6:$K$35,9,FALSE))</f>
        <v/>
      </c>
      <c r="V293" s="262" t="str">
        <f>IF(V292="","",VLOOKUP(V292,'シフト記号表（勤務時間帯）'!$C$6:$K$35,9,FALSE))</f>
        <v/>
      </c>
      <c r="W293" s="262" t="str">
        <f>IF(W292="","",VLOOKUP(W292,'シフト記号表（勤務時間帯）'!$C$6:$K$35,9,FALSE))</f>
        <v/>
      </c>
      <c r="X293" s="262" t="str">
        <f>IF(X292="","",VLOOKUP(X292,'シフト記号表（勤務時間帯）'!$C$6:$K$35,9,FALSE))</f>
        <v/>
      </c>
      <c r="Y293" s="263" t="str">
        <f>IF(Y292="","",VLOOKUP(Y292,'シフト記号表（勤務時間帯）'!$C$6:$K$35,9,FALSE))</f>
        <v/>
      </c>
      <c r="Z293" s="261" t="str">
        <f>IF(Z292="","",VLOOKUP(Z292,'シフト記号表（勤務時間帯）'!$C$6:$K$35,9,FALSE))</f>
        <v/>
      </c>
      <c r="AA293" s="262" t="str">
        <f>IF(AA292="","",VLOOKUP(AA292,'シフト記号表（勤務時間帯）'!$C$6:$K$35,9,FALSE))</f>
        <v/>
      </c>
      <c r="AB293" s="262" t="str">
        <f>IF(AB292="","",VLOOKUP(AB292,'シフト記号表（勤務時間帯）'!$C$6:$K$35,9,FALSE))</f>
        <v/>
      </c>
      <c r="AC293" s="262" t="str">
        <f>IF(AC292="","",VLOOKUP(AC292,'シフト記号表（勤務時間帯）'!$C$6:$K$35,9,FALSE))</f>
        <v/>
      </c>
      <c r="AD293" s="262" t="str">
        <f>IF(AD292="","",VLOOKUP(AD292,'シフト記号表（勤務時間帯）'!$C$6:$K$35,9,FALSE))</f>
        <v/>
      </c>
      <c r="AE293" s="262" t="str">
        <f>IF(AE292="","",VLOOKUP(AE292,'シフト記号表（勤務時間帯）'!$C$6:$K$35,9,FALSE))</f>
        <v/>
      </c>
      <c r="AF293" s="263" t="str">
        <f>IF(AF292="","",VLOOKUP(AF292,'シフト記号表（勤務時間帯）'!$C$6:$K$35,9,FALSE))</f>
        <v/>
      </c>
      <c r="AG293" s="261" t="str">
        <f>IF(AG292="","",VLOOKUP(AG292,'シフト記号表（勤務時間帯）'!$C$6:$K$35,9,FALSE))</f>
        <v/>
      </c>
      <c r="AH293" s="262" t="str">
        <f>IF(AH292="","",VLOOKUP(AH292,'シフト記号表（勤務時間帯）'!$C$6:$K$35,9,FALSE))</f>
        <v/>
      </c>
      <c r="AI293" s="262" t="str">
        <f>IF(AI292="","",VLOOKUP(AI292,'シフト記号表（勤務時間帯）'!$C$6:$K$35,9,FALSE))</f>
        <v/>
      </c>
      <c r="AJ293" s="262" t="str">
        <f>IF(AJ292="","",VLOOKUP(AJ292,'シフト記号表（勤務時間帯）'!$C$6:$K$35,9,FALSE))</f>
        <v/>
      </c>
      <c r="AK293" s="262" t="str">
        <f>IF(AK292="","",VLOOKUP(AK292,'シフト記号表（勤務時間帯）'!$C$6:$K$35,9,FALSE))</f>
        <v/>
      </c>
      <c r="AL293" s="262" t="str">
        <f>IF(AL292="","",VLOOKUP(AL292,'シフト記号表（勤務時間帯）'!$C$6:$K$35,9,FALSE))</f>
        <v/>
      </c>
      <c r="AM293" s="263" t="str">
        <f>IF(AM292="","",VLOOKUP(AM292,'シフト記号表（勤務時間帯）'!$C$6:$K$35,9,FALSE))</f>
        <v/>
      </c>
      <c r="AN293" s="261" t="str">
        <f>IF(AN292="","",VLOOKUP(AN292,'シフト記号表（勤務時間帯）'!$C$6:$K$35,9,FALSE))</f>
        <v/>
      </c>
      <c r="AO293" s="262" t="str">
        <f>IF(AO292="","",VLOOKUP(AO292,'シフト記号表（勤務時間帯）'!$C$6:$K$35,9,FALSE))</f>
        <v/>
      </c>
      <c r="AP293" s="262" t="str">
        <f>IF(AP292="","",VLOOKUP(AP292,'シフト記号表（勤務時間帯）'!$C$6:$K$35,9,FALSE))</f>
        <v/>
      </c>
      <c r="AQ293" s="262" t="str">
        <f>IF(AQ292="","",VLOOKUP(AQ292,'シフト記号表（勤務時間帯）'!$C$6:$K$35,9,FALSE))</f>
        <v/>
      </c>
      <c r="AR293" s="262" t="str">
        <f>IF(AR292="","",VLOOKUP(AR292,'シフト記号表（勤務時間帯）'!$C$6:$K$35,9,FALSE))</f>
        <v/>
      </c>
      <c r="AS293" s="262" t="str">
        <f>IF(AS292="","",VLOOKUP(AS292,'シフト記号表（勤務時間帯）'!$C$6:$K$35,9,FALSE))</f>
        <v/>
      </c>
      <c r="AT293" s="263" t="str">
        <f>IF(AT292="","",VLOOKUP(AT292,'シフト記号表（勤務時間帯）'!$C$6:$K$35,9,FALSE))</f>
        <v/>
      </c>
      <c r="AU293" s="261" t="str">
        <f>IF(AU292="","",VLOOKUP(AU292,'シフト記号表（勤務時間帯）'!$C$6:$K$35,9,FALSE))</f>
        <v/>
      </c>
      <c r="AV293" s="262" t="str">
        <f>IF(AV292="","",VLOOKUP(AV292,'シフト記号表（勤務時間帯）'!$C$6:$K$35,9,FALSE))</f>
        <v/>
      </c>
      <c r="AW293" s="262" t="str">
        <f>IF(AW292="","",VLOOKUP(AW292,'シフト記号表（勤務時間帯）'!$C$6:$K$35,9,FALSE))</f>
        <v/>
      </c>
      <c r="AX293" s="549">
        <f>IF($BB$3="４週",SUM(S293:AT293),IF($BB$3="暦月",SUM(S293:AW293),""))</f>
        <v>0</v>
      </c>
      <c r="AY293" s="550"/>
      <c r="AZ293" s="551">
        <f>IF($BB$3="４週",AX293/4,IF($BB$3="暦月",'地密通所（100名）'!AX293/('地密通所（100名）'!$BB$8/7),""))</f>
        <v>0</v>
      </c>
      <c r="BA293" s="552"/>
      <c r="BB293" s="469"/>
      <c r="BC293" s="404"/>
      <c r="BD293" s="404"/>
      <c r="BE293" s="404"/>
      <c r="BF293" s="405"/>
    </row>
    <row r="294" spans="2:58" ht="20.25" customHeight="1" x14ac:dyDescent="0.4">
      <c r="B294" s="528"/>
      <c r="C294" s="422"/>
      <c r="D294" s="423"/>
      <c r="E294" s="424"/>
      <c r="F294" s="121">
        <f>C292</f>
        <v>0</v>
      </c>
      <c r="G294" s="446"/>
      <c r="H294" s="346"/>
      <c r="I294" s="347"/>
      <c r="J294" s="347"/>
      <c r="K294" s="348"/>
      <c r="L294" s="451"/>
      <c r="M294" s="452"/>
      <c r="N294" s="452"/>
      <c r="O294" s="453"/>
      <c r="P294" s="553" t="s">
        <v>50</v>
      </c>
      <c r="Q294" s="554"/>
      <c r="R294" s="555"/>
      <c r="S294" s="264" t="str">
        <f>IF(S292="","",VLOOKUP(S292,'シフト記号表（勤務時間帯）'!$C$6:$U$35,19,FALSE))</f>
        <v/>
      </c>
      <c r="T294" s="265" t="str">
        <f>IF(T292="","",VLOOKUP(T292,'シフト記号表（勤務時間帯）'!$C$6:$U$35,19,FALSE))</f>
        <v/>
      </c>
      <c r="U294" s="265" t="str">
        <f>IF(U292="","",VLOOKUP(U292,'シフト記号表（勤務時間帯）'!$C$6:$U$35,19,FALSE))</f>
        <v/>
      </c>
      <c r="V294" s="265" t="str">
        <f>IF(V292="","",VLOOKUP(V292,'シフト記号表（勤務時間帯）'!$C$6:$U$35,19,FALSE))</f>
        <v/>
      </c>
      <c r="W294" s="265" t="str">
        <f>IF(W292="","",VLOOKUP(W292,'シフト記号表（勤務時間帯）'!$C$6:$U$35,19,FALSE))</f>
        <v/>
      </c>
      <c r="X294" s="265" t="str">
        <f>IF(X292="","",VLOOKUP(X292,'シフト記号表（勤務時間帯）'!$C$6:$U$35,19,FALSE))</f>
        <v/>
      </c>
      <c r="Y294" s="266" t="str">
        <f>IF(Y292="","",VLOOKUP(Y292,'シフト記号表（勤務時間帯）'!$C$6:$U$35,19,FALSE))</f>
        <v/>
      </c>
      <c r="Z294" s="264" t="str">
        <f>IF(Z292="","",VLOOKUP(Z292,'シフト記号表（勤務時間帯）'!$C$6:$U$35,19,FALSE))</f>
        <v/>
      </c>
      <c r="AA294" s="265" t="str">
        <f>IF(AA292="","",VLOOKUP(AA292,'シフト記号表（勤務時間帯）'!$C$6:$U$35,19,FALSE))</f>
        <v/>
      </c>
      <c r="AB294" s="265" t="str">
        <f>IF(AB292="","",VLOOKUP(AB292,'シフト記号表（勤務時間帯）'!$C$6:$U$35,19,FALSE))</f>
        <v/>
      </c>
      <c r="AC294" s="265" t="str">
        <f>IF(AC292="","",VLOOKUP(AC292,'シフト記号表（勤務時間帯）'!$C$6:$U$35,19,FALSE))</f>
        <v/>
      </c>
      <c r="AD294" s="265" t="str">
        <f>IF(AD292="","",VLOOKUP(AD292,'シフト記号表（勤務時間帯）'!$C$6:$U$35,19,FALSE))</f>
        <v/>
      </c>
      <c r="AE294" s="265" t="str">
        <f>IF(AE292="","",VLOOKUP(AE292,'シフト記号表（勤務時間帯）'!$C$6:$U$35,19,FALSE))</f>
        <v/>
      </c>
      <c r="AF294" s="266" t="str">
        <f>IF(AF292="","",VLOOKUP(AF292,'シフト記号表（勤務時間帯）'!$C$6:$U$35,19,FALSE))</f>
        <v/>
      </c>
      <c r="AG294" s="264" t="str">
        <f>IF(AG292="","",VLOOKUP(AG292,'シフト記号表（勤務時間帯）'!$C$6:$U$35,19,FALSE))</f>
        <v/>
      </c>
      <c r="AH294" s="265" t="str">
        <f>IF(AH292="","",VLOOKUP(AH292,'シフト記号表（勤務時間帯）'!$C$6:$U$35,19,FALSE))</f>
        <v/>
      </c>
      <c r="AI294" s="265" t="str">
        <f>IF(AI292="","",VLOOKUP(AI292,'シフト記号表（勤務時間帯）'!$C$6:$U$35,19,FALSE))</f>
        <v/>
      </c>
      <c r="AJ294" s="265" t="str">
        <f>IF(AJ292="","",VLOOKUP(AJ292,'シフト記号表（勤務時間帯）'!$C$6:$U$35,19,FALSE))</f>
        <v/>
      </c>
      <c r="AK294" s="265" t="str">
        <f>IF(AK292="","",VLOOKUP(AK292,'シフト記号表（勤務時間帯）'!$C$6:$U$35,19,FALSE))</f>
        <v/>
      </c>
      <c r="AL294" s="265" t="str">
        <f>IF(AL292="","",VLOOKUP(AL292,'シフト記号表（勤務時間帯）'!$C$6:$U$35,19,FALSE))</f>
        <v/>
      </c>
      <c r="AM294" s="266" t="str">
        <f>IF(AM292="","",VLOOKUP(AM292,'シフト記号表（勤務時間帯）'!$C$6:$U$35,19,FALSE))</f>
        <v/>
      </c>
      <c r="AN294" s="264" t="str">
        <f>IF(AN292="","",VLOOKUP(AN292,'シフト記号表（勤務時間帯）'!$C$6:$U$35,19,FALSE))</f>
        <v/>
      </c>
      <c r="AO294" s="265" t="str">
        <f>IF(AO292="","",VLOOKUP(AO292,'シフト記号表（勤務時間帯）'!$C$6:$U$35,19,FALSE))</f>
        <v/>
      </c>
      <c r="AP294" s="265" t="str">
        <f>IF(AP292="","",VLOOKUP(AP292,'シフト記号表（勤務時間帯）'!$C$6:$U$35,19,FALSE))</f>
        <v/>
      </c>
      <c r="AQ294" s="265" t="str">
        <f>IF(AQ292="","",VLOOKUP(AQ292,'シフト記号表（勤務時間帯）'!$C$6:$U$35,19,FALSE))</f>
        <v/>
      </c>
      <c r="AR294" s="265" t="str">
        <f>IF(AR292="","",VLOOKUP(AR292,'シフト記号表（勤務時間帯）'!$C$6:$U$35,19,FALSE))</f>
        <v/>
      </c>
      <c r="AS294" s="265" t="str">
        <f>IF(AS292="","",VLOOKUP(AS292,'シフト記号表（勤務時間帯）'!$C$6:$U$35,19,FALSE))</f>
        <v/>
      </c>
      <c r="AT294" s="266" t="str">
        <f>IF(AT292="","",VLOOKUP(AT292,'シフト記号表（勤務時間帯）'!$C$6:$U$35,19,FALSE))</f>
        <v/>
      </c>
      <c r="AU294" s="264" t="str">
        <f>IF(AU292="","",VLOOKUP(AU292,'シフト記号表（勤務時間帯）'!$C$6:$U$35,19,FALSE))</f>
        <v/>
      </c>
      <c r="AV294" s="265" t="str">
        <f>IF(AV292="","",VLOOKUP(AV292,'シフト記号表（勤務時間帯）'!$C$6:$U$35,19,FALSE))</f>
        <v/>
      </c>
      <c r="AW294" s="265" t="str">
        <f>IF(AW292="","",VLOOKUP(AW292,'シフト記号表（勤務時間帯）'!$C$6:$U$35,19,FALSE))</f>
        <v/>
      </c>
      <c r="AX294" s="530">
        <f>IF($BB$3="４週",SUM(S294:AT294),IF($BB$3="暦月",SUM(S294:AW294),""))</f>
        <v>0</v>
      </c>
      <c r="AY294" s="531"/>
      <c r="AZ294" s="542">
        <f>IF($BB$3="４週",AX294/4,IF($BB$3="暦月",'地密通所（100名）'!AX294/('地密通所（100名）'!$BB$8/7),""))</f>
        <v>0</v>
      </c>
      <c r="BA294" s="543"/>
      <c r="BB294" s="470"/>
      <c r="BC294" s="452"/>
      <c r="BD294" s="452"/>
      <c r="BE294" s="452"/>
      <c r="BF294" s="453"/>
    </row>
    <row r="295" spans="2:58" ht="20.25" customHeight="1" x14ac:dyDescent="0.4">
      <c r="B295" s="528">
        <f>B292+1</f>
        <v>92</v>
      </c>
      <c r="C295" s="416"/>
      <c r="D295" s="417"/>
      <c r="E295" s="418"/>
      <c r="F295" s="118"/>
      <c r="G295" s="445"/>
      <c r="H295" s="447"/>
      <c r="I295" s="347"/>
      <c r="J295" s="347"/>
      <c r="K295" s="348"/>
      <c r="L295" s="448"/>
      <c r="M295" s="449"/>
      <c r="N295" s="449"/>
      <c r="O295" s="450"/>
      <c r="P295" s="536" t="s">
        <v>49</v>
      </c>
      <c r="Q295" s="537"/>
      <c r="R295" s="538"/>
      <c r="S295" s="274"/>
      <c r="T295" s="273"/>
      <c r="U295" s="273"/>
      <c r="V295" s="273"/>
      <c r="W295" s="273"/>
      <c r="X295" s="273"/>
      <c r="Y295" s="275"/>
      <c r="Z295" s="274"/>
      <c r="AA295" s="273"/>
      <c r="AB295" s="273"/>
      <c r="AC295" s="273"/>
      <c r="AD295" s="273"/>
      <c r="AE295" s="273"/>
      <c r="AF295" s="275"/>
      <c r="AG295" s="274"/>
      <c r="AH295" s="273"/>
      <c r="AI295" s="273"/>
      <c r="AJ295" s="273"/>
      <c r="AK295" s="273"/>
      <c r="AL295" s="273"/>
      <c r="AM295" s="275"/>
      <c r="AN295" s="274"/>
      <c r="AO295" s="273"/>
      <c r="AP295" s="273"/>
      <c r="AQ295" s="273"/>
      <c r="AR295" s="273"/>
      <c r="AS295" s="273"/>
      <c r="AT295" s="275"/>
      <c r="AU295" s="274"/>
      <c r="AV295" s="273"/>
      <c r="AW295" s="273"/>
      <c r="AX295" s="638"/>
      <c r="AY295" s="639"/>
      <c r="AZ295" s="640"/>
      <c r="BA295" s="641"/>
      <c r="BB295" s="468"/>
      <c r="BC295" s="449"/>
      <c r="BD295" s="449"/>
      <c r="BE295" s="449"/>
      <c r="BF295" s="450"/>
    </row>
    <row r="296" spans="2:58" ht="20.25" customHeight="1" x14ac:dyDescent="0.4">
      <c r="B296" s="528"/>
      <c r="C296" s="419"/>
      <c r="D296" s="420"/>
      <c r="E296" s="421"/>
      <c r="F296" s="92"/>
      <c r="G296" s="342"/>
      <c r="H296" s="346"/>
      <c r="I296" s="347"/>
      <c r="J296" s="347"/>
      <c r="K296" s="348"/>
      <c r="L296" s="403"/>
      <c r="M296" s="404"/>
      <c r="N296" s="404"/>
      <c r="O296" s="405"/>
      <c r="P296" s="546" t="s">
        <v>15</v>
      </c>
      <c r="Q296" s="547"/>
      <c r="R296" s="548"/>
      <c r="S296" s="261" t="str">
        <f>IF(S295="","",VLOOKUP(S295,'シフト記号表（勤務時間帯）'!$C$6:$K$35,9,FALSE))</f>
        <v/>
      </c>
      <c r="T296" s="262" t="str">
        <f>IF(T295="","",VLOOKUP(T295,'シフト記号表（勤務時間帯）'!$C$6:$K$35,9,FALSE))</f>
        <v/>
      </c>
      <c r="U296" s="262" t="str">
        <f>IF(U295="","",VLOOKUP(U295,'シフト記号表（勤務時間帯）'!$C$6:$K$35,9,FALSE))</f>
        <v/>
      </c>
      <c r="V296" s="262" t="str">
        <f>IF(V295="","",VLOOKUP(V295,'シフト記号表（勤務時間帯）'!$C$6:$K$35,9,FALSE))</f>
        <v/>
      </c>
      <c r="W296" s="262" t="str">
        <f>IF(W295="","",VLOOKUP(W295,'シフト記号表（勤務時間帯）'!$C$6:$K$35,9,FALSE))</f>
        <v/>
      </c>
      <c r="X296" s="262" t="str">
        <f>IF(X295="","",VLOOKUP(X295,'シフト記号表（勤務時間帯）'!$C$6:$K$35,9,FALSE))</f>
        <v/>
      </c>
      <c r="Y296" s="263" t="str">
        <f>IF(Y295="","",VLOOKUP(Y295,'シフト記号表（勤務時間帯）'!$C$6:$K$35,9,FALSE))</f>
        <v/>
      </c>
      <c r="Z296" s="261" t="str">
        <f>IF(Z295="","",VLOOKUP(Z295,'シフト記号表（勤務時間帯）'!$C$6:$K$35,9,FALSE))</f>
        <v/>
      </c>
      <c r="AA296" s="262" t="str">
        <f>IF(AA295="","",VLOOKUP(AA295,'シフト記号表（勤務時間帯）'!$C$6:$K$35,9,FALSE))</f>
        <v/>
      </c>
      <c r="AB296" s="262" t="str">
        <f>IF(AB295="","",VLOOKUP(AB295,'シフト記号表（勤務時間帯）'!$C$6:$K$35,9,FALSE))</f>
        <v/>
      </c>
      <c r="AC296" s="262" t="str">
        <f>IF(AC295="","",VLOOKUP(AC295,'シフト記号表（勤務時間帯）'!$C$6:$K$35,9,FALSE))</f>
        <v/>
      </c>
      <c r="AD296" s="262" t="str">
        <f>IF(AD295="","",VLOOKUP(AD295,'シフト記号表（勤務時間帯）'!$C$6:$K$35,9,FALSE))</f>
        <v/>
      </c>
      <c r="AE296" s="262" t="str">
        <f>IF(AE295="","",VLOOKUP(AE295,'シフト記号表（勤務時間帯）'!$C$6:$K$35,9,FALSE))</f>
        <v/>
      </c>
      <c r="AF296" s="263" t="str">
        <f>IF(AF295="","",VLOOKUP(AF295,'シフト記号表（勤務時間帯）'!$C$6:$K$35,9,FALSE))</f>
        <v/>
      </c>
      <c r="AG296" s="261" t="str">
        <f>IF(AG295="","",VLOOKUP(AG295,'シフト記号表（勤務時間帯）'!$C$6:$K$35,9,FALSE))</f>
        <v/>
      </c>
      <c r="AH296" s="262" t="str">
        <f>IF(AH295="","",VLOOKUP(AH295,'シフト記号表（勤務時間帯）'!$C$6:$K$35,9,FALSE))</f>
        <v/>
      </c>
      <c r="AI296" s="262" t="str">
        <f>IF(AI295="","",VLOOKUP(AI295,'シフト記号表（勤務時間帯）'!$C$6:$K$35,9,FALSE))</f>
        <v/>
      </c>
      <c r="AJ296" s="262" t="str">
        <f>IF(AJ295="","",VLOOKUP(AJ295,'シフト記号表（勤務時間帯）'!$C$6:$K$35,9,FALSE))</f>
        <v/>
      </c>
      <c r="AK296" s="262" t="str">
        <f>IF(AK295="","",VLOOKUP(AK295,'シフト記号表（勤務時間帯）'!$C$6:$K$35,9,FALSE))</f>
        <v/>
      </c>
      <c r="AL296" s="262" t="str">
        <f>IF(AL295="","",VLOOKUP(AL295,'シフト記号表（勤務時間帯）'!$C$6:$K$35,9,FALSE))</f>
        <v/>
      </c>
      <c r="AM296" s="263" t="str">
        <f>IF(AM295="","",VLOOKUP(AM295,'シフト記号表（勤務時間帯）'!$C$6:$K$35,9,FALSE))</f>
        <v/>
      </c>
      <c r="AN296" s="261" t="str">
        <f>IF(AN295="","",VLOOKUP(AN295,'シフト記号表（勤務時間帯）'!$C$6:$K$35,9,FALSE))</f>
        <v/>
      </c>
      <c r="AO296" s="262" t="str">
        <f>IF(AO295="","",VLOOKUP(AO295,'シフト記号表（勤務時間帯）'!$C$6:$K$35,9,FALSE))</f>
        <v/>
      </c>
      <c r="AP296" s="262" t="str">
        <f>IF(AP295="","",VLOOKUP(AP295,'シフト記号表（勤務時間帯）'!$C$6:$K$35,9,FALSE))</f>
        <v/>
      </c>
      <c r="AQ296" s="262" t="str">
        <f>IF(AQ295="","",VLOOKUP(AQ295,'シフト記号表（勤務時間帯）'!$C$6:$K$35,9,FALSE))</f>
        <v/>
      </c>
      <c r="AR296" s="262" t="str">
        <f>IF(AR295="","",VLOOKUP(AR295,'シフト記号表（勤務時間帯）'!$C$6:$K$35,9,FALSE))</f>
        <v/>
      </c>
      <c r="AS296" s="262" t="str">
        <f>IF(AS295="","",VLOOKUP(AS295,'シフト記号表（勤務時間帯）'!$C$6:$K$35,9,FALSE))</f>
        <v/>
      </c>
      <c r="AT296" s="263" t="str">
        <f>IF(AT295="","",VLOOKUP(AT295,'シフト記号表（勤務時間帯）'!$C$6:$K$35,9,FALSE))</f>
        <v/>
      </c>
      <c r="AU296" s="261" t="str">
        <f>IF(AU295="","",VLOOKUP(AU295,'シフト記号表（勤務時間帯）'!$C$6:$K$35,9,FALSE))</f>
        <v/>
      </c>
      <c r="AV296" s="262" t="str">
        <f>IF(AV295="","",VLOOKUP(AV295,'シフト記号表（勤務時間帯）'!$C$6:$K$35,9,FALSE))</f>
        <v/>
      </c>
      <c r="AW296" s="262" t="str">
        <f>IF(AW295="","",VLOOKUP(AW295,'シフト記号表（勤務時間帯）'!$C$6:$K$35,9,FALSE))</f>
        <v/>
      </c>
      <c r="AX296" s="549">
        <f>IF($BB$3="４週",SUM(S296:AT296),IF($BB$3="暦月",SUM(S296:AW296),""))</f>
        <v>0</v>
      </c>
      <c r="AY296" s="550"/>
      <c r="AZ296" s="551">
        <f>IF($BB$3="４週",AX296/4,IF($BB$3="暦月",'地密通所（100名）'!AX296/('地密通所（100名）'!$BB$8/7),""))</f>
        <v>0</v>
      </c>
      <c r="BA296" s="552"/>
      <c r="BB296" s="469"/>
      <c r="BC296" s="404"/>
      <c r="BD296" s="404"/>
      <c r="BE296" s="404"/>
      <c r="BF296" s="405"/>
    </row>
    <row r="297" spans="2:58" ht="20.25" customHeight="1" x14ac:dyDescent="0.4">
      <c r="B297" s="528"/>
      <c r="C297" s="422"/>
      <c r="D297" s="423"/>
      <c r="E297" s="424"/>
      <c r="F297" s="121">
        <f>C295</f>
        <v>0</v>
      </c>
      <c r="G297" s="446"/>
      <c r="H297" s="346"/>
      <c r="I297" s="347"/>
      <c r="J297" s="347"/>
      <c r="K297" s="348"/>
      <c r="L297" s="451"/>
      <c r="M297" s="452"/>
      <c r="N297" s="452"/>
      <c r="O297" s="453"/>
      <c r="P297" s="553" t="s">
        <v>50</v>
      </c>
      <c r="Q297" s="554"/>
      <c r="R297" s="555"/>
      <c r="S297" s="264" t="str">
        <f>IF(S295="","",VLOOKUP(S295,'シフト記号表（勤務時間帯）'!$C$6:$U$35,19,FALSE))</f>
        <v/>
      </c>
      <c r="T297" s="265" t="str">
        <f>IF(T295="","",VLOOKUP(T295,'シフト記号表（勤務時間帯）'!$C$6:$U$35,19,FALSE))</f>
        <v/>
      </c>
      <c r="U297" s="265" t="str">
        <f>IF(U295="","",VLOOKUP(U295,'シフト記号表（勤務時間帯）'!$C$6:$U$35,19,FALSE))</f>
        <v/>
      </c>
      <c r="V297" s="265" t="str">
        <f>IF(V295="","",VLOOKUP(V295,'シフト記号表（勤務時間帯）'!$C$6:$U$35,19,FALSE))</f>
        <v/>
      </c>
      <c r="W297" s="265" t="str">
        <f>IF(W295="","",VLOOKUP(W295,'シフト記号表（勤務時間帯）'!$C$6:$U$35,19,FALSE))</f>
        <v/>
      </c>
      <c r="X297" s="265" t="str">
        <f>IF(X295="","",VLOOKUP(X295,'シフト記号表（勤務時間帯）'!$C$6:$U$35,19,FALSE))</f>
        <v/>
      </c>
      <c r="Y297" s="266" t="str">
        <f>IF(Y295="","",VLOOKUP(Y295,'シフト記号表（勤務時間帯）'!$C$6:$U$35,19,FALSE))</f>
        <v/>
      </c>
      <c r="Z297" s="264" t="str">
        <f>IF(Z295="","",VLOOKUP(Z295,'シフト記号表（勤務時間帯）'!$C$6:$U$35,19,FALSE))</f>
        <v/>
      </c>
      <c r="AA297" s="265" t="str">
        <f>IF(AA295="","",VLOOKUP(AA295,'シフト記号表（勤務時間帯）'!$C$6:$U$35,19,FALSE))</f>
        <v/>
      </c>
      <c r="AB297" s="265" t="str">
        <f>IF(AB295="","",VLOOKUP(AB295,'シフト記号表（勤務時間帯）'!$C$6:$U$35,19,FALSE))</f>
        <v/>
      </c>
      <c r="AC297" s="265" t="str">
        <f>IF(AC295="","",VLOOKUP(AC295,'シフト記号表（勤務時間帯）'!$C$6:$U$35,19,FALSE))</f>
        <v/>
      </c>
      <c r="AD297" s="265" t="str">
        <f>IF(AD295="","",VLOOKUP(AD295,'シフト記号表（勤務時間帯）'!$C$6:$U$35,19,FALSE))</f>
        <v/>
      </c>
      <c r="AE297" s="265" t="str">
        <f>IF(AE295="","",VLOOKUP(AE295,'シフト記号表（勤務時間帯）'!$C$6:$U$35,19,FALSE))</f>
        <v/>
      </c>
      <c r="AF297" s="266" t="str">
        <f>IF(AF295="","",VLOOKUP(AF295,'シフト記号表（勤務時間帯）'!$C$6:$U$35,19,FALSE))</f>
        <v/>
      </c>
      <c r="AG297" s="264" t="str">
        <f>IF(AG295="","",VLOOKUP(AG295,'シフト記号表（勤務時間帯）'!$C$6:$U$35,19,FALSE))</f>
        <v/>
      </c>
      <c r="AH297" s="265" t="str">
        <f>IF(AH295="","",VLOOKUP(AH295,'シフト記号表（勤務時間帯）'!$C$6:$U$35,19,FALSE))</f>
        <v/>
      </c>
      <c r="AI297" s="265" t="str">
        <f>IF(AI295="","",VLOOKUP(AI295,'シフト記号表（勤務時間帯）'!$C$6:$U$35,19,FALSE))</f>
        <v/>
      </c>
      <c r="AJ297" s="265" t="str">
        <f>IF(AJ295="","",VLOOKUP(AJ295,'シフト記号表（勤務時間帯）'!$C$6:$U$35,19,FALSE))</f>
        <v/>
      </c>
      <c r="AK297" s="265" t="str">
        <f>IF(AK295="","",VLOOKUP(AK295,'シフト記号表（勤務時間帯）'!$C$6:$U$35,19,FALSE))</f>
        <v/>
      </c>
      <c r="AL297" s="265" t="str">
        <f>IF(AL295="","",VLOOKUP(AL295,'シフト記号表（勤務時間帯）'!$C$6:$U$35,19,FALSE))</f>
        <v/>
      </c>
      <c r="AM297" s="266" t="str">
        <f>IF(AM295="","",VLOOKUP(AM295,'シフト記号表（勤務時間帯）'!$C$6:$U$35,19,FALSE))</f>
        <v/>
      </c>
      <c r="AN297" s="264" t="str">
        <f>IF(AN295="","",VLOOKUP(AN295,'シフト記号表（勤務時間帯）'!$C$6:$U$35,19,FALSE))</f>
        <v/>
      </c>
      <c r="AO297" s="265" t="str">
        <f>IF(AO295="","",VLOOKUP(AO295,'シフト記号表（勤務時間帯）'!$C$6:$U$35,19,FALSE))</f>
        <v/>
      </c>
      <c r="AP297" s="265" t="str">
        <f>IF(AP295="","",VLOOKUP(AP295,'シフト記号表（勤務時間帯）'!$C$6:$U$35,19,FALSE))</f>
        <v/>
      </c>
      <c r="AQ297" s="265" t="str">
        <f>IF(AQ295="","",VLOOKUP(AQ295,'シフト記号表（勤務時間帯）'!$C$6:$U$35,19,FALSE))</f>
        <v/>
      </c>
      <c r="AR297" s="265" t="str">
        <f>IF(AR295="","",VLOOKUP(AR295,'シフト記号表（勤務時間帯）'!$C$6:$U$35,19,FALSE))</f>
        <v/>
      </c>
      <c r="AS297" s="265" t="str">
        <f>IF(AS295="","",VLOOKUP(AS295,'シフト記号表（勤務時間帯）'!$C$6:$U$35,19,FALSE))</f>
        <v/>
      </c>
      <c r="AT297" s="266" t="str">
        <f>IF(AT295="","",VLOOKUP(AT295,'シフト記号表（勤務時間帯）'!$C$6:$U$35,19,FALSE))</f>
        <v/>
      </c>
      <c r="AU297" s="264" t="str">
        <f>IF(AU295="","",VLOOKUP(AU295,'シフト記号表（勤務時間帯）'!$C$6:$U$35,19,FALSE))</f>
        <v/>
      </c>
      <c r="AV297" s="265" t="str">
        <f>IF(AV295="","",VLOOKUP(AV295,'シフト記号表（勤務時間帯）'!$C$6:$U$35,19,FALSE))</f>
        <v/>
      </c>
      <c r="AW297" s="265" t="str">
        <f>IF(AW295="","",VLOOKUP(AW295,'シフト記号表（勤務時間帯）'!$C$6:$U$35,19,FALSE))</f>
        <v/>
      </c>
      <c r="AX297" s="530">
        <f>IF($BB$3="４週",SUM(S297:AT297),IF($BB$3="暦月",SUM(S297:AW297),""))</f>
        <v>0</v>
      </c>
      <c r="AY297" s="531"/>
      <c r="AZ297" s="542">
        <f>IF($BB$3="４週",AX297/4,IF($BB$3="暦月",'地密通所（100名）'!AX297/('地密通所（100名）'!$BB$8/7),""))</f>
        <v>0</v>
      </c>
      <c r="BA297" s="543"/>
      <c r="BB297" s="470"/>
      <c r="BC297" s="452"/>
      <c r="BD297" s="452"/>
      <c r="BE297" s="452"/>
      <c r="BF297" s="453"/>
    </row>
    <row r="298" spans="2:58" ht="20.25" customHeight="1" x14ac:dyDescent="0.4">
      <c r="B298" s="528">
        <f>B295+1</f>
        <v>93</v>
      </c>
      <c r="C298" s="416"/>
      <c r="D298" s="417"/>
      <c r="E298" s="418"/>
      <c r="F298" s="118"/>
      <c r="G298" s="445"/>
      <c r="H298" s="447"/>
      <c r="I298" s="347"/>
      <c r="J298" s="347"/>
      <c r="K298" s="348"/>
      <c r="L298" s="448"/>
      <c r="M298" s="449"/>
      <c r="N298" s="449"/>
      <c r="O298" s="450"/>
      <c r="P298" s="536" t="s">
        <v>49</v>
      </c>
      <c r="Q298" s="537"/>
      <c r="R298" s="538"/>
      <c r="S298" s="274"/>
      <c r="T298" s="273"/>
      <c r="U298" s="273"/>
      <c r="V298" s="273"/>
      <c r="W298" s="273"/>
      <c r="X298" s="273"/>
      <c r="Y298" s="275"/>
      <c r="Z298" s="274"/>
      <c r="AA298" s="273"/>
      <c r="AB298" s="273"/>
      <c r="AC298" s="273"/>
      <c r="AD298" s="273"/>
      <c r="AE298" s="273"/>
      <c r="AF298" s="275"/>
      <c r="AG298" s="274"/>
      <c r="AH298" s="273"/>
      <c r="AI298" s="273"/>
      <c r="AJ298" s="273"/>
      <c r="AK298" s="273"/>
      <c r="AL298" s="273"/>
      <c r="AM298" s="275"/>
      <c r="AN298" s="274"/>
      <c r="AO298" s="273"/>
      <c r="AP298" s="273"/>
      <c r="AQ298" s="273"/>
      <c r="AR298" s="273"/>
      <c r="AS298" s="273"/>
      <c r="AT298" s="275"/>
      <c r="AU298" s="274"/>
      <c r="AV298" s="273"/>
      <c r="AW298" s="273"/>
      <c r="AX298" s="638"/>
      <c r="AY298" s="639"/>
      <c r="AZ298" s="640"/>
      <c r="BA298" s="641"/>
      <c r="BB298" s="468"/>
      <c r="BC298" s="449"/>
      <c r="BD298" s="449"/>
      <c r="BE298" s="449"/>
      <c r="BF298" s="450"/>
    </row>
    <row r="299" spans="2:58" ht="20.25" customHeight="1" x14ac:dyDescent="0.4">
      <c r="B299" s="528"/>
      <c r="C299" s="419"/>
      <c r="D299" s="420"/>
      <c r="E299" s="421"/>
      <c r="F299" s="92"/>
      <c r="G299" s="342"/>
      <c r="H299" s="346"/>
      <c r="I299" s="347"/>
      <c r="J299" s="347"/>
      <c r="K299" s="348"/>
      <c r="L299" s="403"/>
      <c r="M299" s="404"/>
      <c r="N299" s="404"/>
      <c r="O299" s="405"/>
      <c r="P299" s="546" t="s">
        <v>15</v>
      </c>
      <c r="Q299" s="547"/>
      <c r="R299" s="548"/>
      <c r="S299" s="261" t="str">
        <f>IF(S298="","",VLOOKUP(S298,'シフト記号表（勤務時間帯）'!$C$6:$K$35,9,FALSE))</f>
        <v/>
      </c>
      <c r="T299" s="262" t="str">
        <f>IF(T298="","",VLOOKUP(T298,'シフト記号表（勤務時間帯）'!$C$6:$K$35,9,FALSE))</f>
        <v/>
      </c>
      <c r="U299" s="262" t="str">
        <f>IF(U298="","",VLOOKUP(U298,'シフト記号表（勤務時間帯）'!$C$6:$K$35,9,FALSE))</f>
        <v/>
      </c>
      <c r="V299" s="262" t="str">
        <f>IF(V298="","",VLOOKUP(V298,'シフト記号表（勤務時間帯）'!$C$6:$K$35,9,FALSE))</f>
        <v/>
      </c>
      <c r="W299" s="262" t="str">
        <f>IF(W298="","",VLOOKUP(W298,'シフト記号表（勤務時間帯）'!$C$6:$K$35,9,FALSE))</f>
        <v/>
      </c>
      <c r="X299" s="262" t="str">
        <f>IF(X298="","",VLOOKUP(X298,'シフト記号表（勤務時間帯）'!$C$6:$K$35,9,FALSE))</f>
        <v/>
      </c>
      <c r="Y299" s="263" t="str">
        <f>IF(Y298="","",VLOOKUP(Y298,'シフト記号表（勤務時間帯）'!$C$6:$K$35,9,FALSE))</f>
        <v/>
      </c>
      <c r="Z299" s="261" t="str">
        <f>IF(Z298="","",VLOOKUP(Z298,'シフト記号表（勤務時間帯）'!$C$6:$K$35,9,FALSE))</f>
        <v/>
      </c>
      <c r="AA299" s="262" t="str">
        <f>IF(AA298="","",VLOOKUP(AA298,'シフト記号表（勤務時間帯）'!$C$6:$K$35,9,FALSE))</f>
        <v/>
      </c>
      <c r="AB299" s="262" t="str">
        <f>IF(AB298="","",VLOOKUP(AB298,'シフト記号表（勤務時間帯）'!$C$6:$K$35,9,FALSE))</f>
        <v/>
      </c>
      <c r="AC299" s="262" t="str">
        <f>IF(AC298="","",VLOOKUP(AC298,'シフト記号表（勤務時間帯）'!$C$6:$K$35,9,FALSE))</f>
        <v/>
      </c>
      <c r="AD299" s="262" t="str">
        <f>IF(AD298="","",VLOOKUP(AD298,'シフト記号表（勤務時間帯）'!$C$6:$K$35,9,FALSE))</f>
        <v/>
      </c>
      <c r="AE299" s="262" t="str">
        <f>IF(AE298="","",VLOOKUP(AE298,'シフト記号表（勤務時間帯）'!$C$6:$K$35,9,FALSE))</f>
        <v/>
      </c>
      <c r="AF299" s="263" t="str">
        <f>IF(AF298="","",VLOOKUP(AF298,'シフト記号表（勤務時間帯）'!$C$6:$K$35,9,FALSE))</f>
        <v/>
      </c>
      <c r="AG299" s="261" t="str">
        <f>IF(AG298="","",VLOOKUP(AG298,'シフト記号表（勤務時間帯）'!$C$6:$K$35,9,FALSE))</f>
        <v/>
      </c>
      <c r="AH299" s="262" t="str">
        <f>IF(AH298="","",VLOOKUP(AH298,'シフト記号表（勤務時間帯）'!$C$6:$K$35,9,FALSE))</f>
        <v/>
      </c>
      <c r="AI299" s="262" t="str">
        <f>IF(AI298="","",VLOOKUP(AI298,'シフト記号表（勤務時間帯）'!$C$6:$K$35,9,FALSE))</f>
        <v/>
      </c>
      <c r="AJ299" s="262" t="str">
        <f>IF(AJ298="","",VLOOKUP(AJ298,'シフト記号表（勤務時間帯）'!$C$6:$K$35,9,FALSE))</f>
        <v/>
      </c>
      <c r="AK299" s="262" t="str">
        <f>IF(AK298="","",VLOOKUP(AK298,'シフト記号表（勤務時間帯）'!$C$6:$K$35,9,FALSE))</f>
        <v/>
      </c>
      <c r="AL299" s="262" t="str">
        <f>IF(AL298="","",VLOOKUP(AL298,'シフト記号表（勤務時間帯）'!$C$6:$K$35,9,FALSE))</f>
        <v/>
      </c>
      <c r="AM299" s="263" t="str">
        <f>IF(AM298="","",VLOOKUP(AM298,'シフト記号表（勤務時間帯）'!$C$6:$K$35,9,FALSE))</f>
        <v/>
      </c>
      <c r="AN299" s="261" t="str">
        <f>IF(AN298="","",VLOOKUP(AN298,'シフト記号表（勤務時間帯）'!$C$6:$K$35,9,FALSE))</f>
        <v/>
      </c>
      <c r="AO299" s="262" t="str">
        <f>IF(AO298="","",VLOOKUP(AO298,'シフト記号表（勤務時間帯）'!$C$6:$K$35,9,FALSE))</f>
        <v/>
      </c>
      <c r="AP299" s="262" t="str">
        <f>IF(AP298="","",VLOOKUP(AP298,'シフト記号表（勤務時間帯）'!$C$6:$K$35,9,FALSE))</f>
        <v/>
      </c>
      <c r="AQ299" s="262" t="str">
        <f>IF(AQ298="","",VLOOKUP(AQ298,'シフト記号表（勤務時間帯）'!$C$6:$K$35,9,FALSE))</f>
        <v/>
      </c>
      <c r="AR299" s="262" t="str">
        <f>IF(AR298="","",VLOOKUP(AR298,'シフト記号表（勤務時間帯）'!$C$6:$K$35,9,FALSE))</f>
        <v/>
      </c>
      <c r="AS299" s="262" t="str">
        <f>IF(AS298="","",VLOOKUP(AS298,'シフト記号表（勤務時間帯）'!$C$6:$K$35,9,FALSE))</f>
        <v/>
      </c>
      <c r="AT299" s="263" t="str">
        <f>IF(AT298="","",VLOOKUP(AT298,'シフト記号表（勤務時間帯）'!$C$6:$K$35,9,FALSE))</f>
        <v/>
      </c>
      <c r="AU299" s="261" t="str">
        <f>IF(AU298="","",VLOOKUP(AU298,'シフト記号表（勤務時間帯）'!$C$6:$K$35,9,FALSE))</f>
        <v/>
      </c>
      <c r="AV299" s="262" t="str">
        <f>IF(AV298="","",VLOOKUP(AV298,'シフト記号表（勤務時間帯）'!$C$6:$K$35,9,FALSE))</f>
        <v/>
      </c>
      <c r="AW299" s="262" t="str">
        <f>IF(AW298="","",VLOOKUP(AW298,'シフト記号表（勤務時間帯）'!$C$6:$K$35,9,FALSE))</f>
        <v/>
      </c>
      <c r="AX299" s="549">
        <f>IF($BB$3="４週",SUM(S299:AT299),IF($BB$3="暦月",SUM(S299:AW299),""))</f>
        <v>0</v>
      </c>
      <c r="AY299" s="550"/>
      <c r="AZ299" s="551">
        <f>IF($BB$3="４週",AX299/4,IF($BB$3="暦月",'地密通所（100名）'!AX299/('地密通所（100名）'!$BB$8/7),""))</f>
        <v>0</v>
      </c>
      <c r="BA299" s="552"/>
      <c r="BB299" s="469"/>
      <c r="BC299" s="404"/>
      <c r="BD299" s="404"/>
      <c r="BE299" s="404"/>
      <c r="BF299" s="405"/>
    </row>
    <row r="300" spans="2:58" ht="20.25" customHeight="1" x14ac:dyDescent="0.4">
      <c r="B300" s="528"/>
      <c r="C300" s="422"/>
      <c r="D300" s="423"/>
      <c r="E300" s="424"/>
      <c r="F300" s="121">
        <f>C298</f>
        <v>0</v>
      </c>
      <c r="G300" s="446"/>
      <c r="H300" s="346"/>
      <c r="I300" s="347"/>
      <c r="J300" s="347"/>
      <c r="K300" s="348"/>
      <c r="L300" s="451"/>
      <c r="M300" s="452"/>
      <c r="N300" s="452"/>
      <c r="O300" s="453"/>
      <c r="P300" s="553" t="s">
        <v>50</v>
      </c>
      <c r="Q300" s="554"/>
      <c r="R300" s="555"/>
      <c r="S300" s="264" t="str">
        <f>IF(S298="","",VLOOKUP(S298,'シフト記号表（勤務時間帯）'!$C$6:$U$35,19,FALSE))</f>
        <v/>
      </c>
      <c r="T300" s="265" t="str">
        <f>IF(T298="","",VLOOKUP(T298,'シフト記号表（勤務時間帯）'!$C$6:$U$35,19,FALSE))</f>
        <v/>
      </c>
      <c r="U300" s="265" t="str">
        <f>IF(U298="","",VLOOKUP(U298,'シフト記号表（勤務時間帯）'!$C$6:$U$35,19,FALSE))</f>
        <v/>
      </c>
      <c r="V300" s="265" t="str">
        <f>IF(V298="","",VLOOKUP(V298,'シフト記号表（勤務時間帯）'!$C$6:$U$35,19,FALSE))</f>
        <v/>
      </c>
      <c r="W300" s="265" t="str">
        <f>IF(W298="","",VLOOKUP(W298,'シフト記号表（勤務時間帯）'!$C$6:$U$35,19,FALSE))</f>
        <v/>
      </c>
      <c r="X300" s="265" t="str">
        <f>IF(X298="","",VLOOKUP(X298,'シフト記号表（勤務時間帯）'!$C$6:$U$35,19,FALSE))</f>
        <v/>
      </c>
      <c r="Y300" s="266" t="str">
        <f>IF(Y298="","",VLOOKUP(Y298,'シフト記号表（勤務時間帯）'!$C$6:$U$35,19,FALSE))</f>
        <v/>
      </c>
      <c r="Z300" s="264" t="str">
        <f>IF(Z298="","",VLOOKUP(Z298,'シフト記号表（勤務時間帯）'!$C$6:$U$35,19,FALSE))</f>
        <v/>
      </c>
      <c r="AA300" s="265" t="str">
        <f>IF(AA298="","",VLOOKUP(AA298,'シフト記号表（勤務時間帯）'!$C$6:$U$35,19,FALSE))</f>
        <v/>
      </c>
      <c r="AB300" s="265" t="str">
        <f>IF(AB298="","",VLOOKUP(AB298,'シフト記号表（勤務時間帯）'!$C$6:$U$35,19,FALSE))</f>
        <v/>
      </c>
      <c r="AC300" s="265" t="str">
        <f>IF(AC298="","",VLOOKUP(AC298,'シフト記号表（勤務時間帯）'!$C$6:$U$35,19,FALSE))</f>
        <v/>
      </c>
      <c r="AD300" s="265" t="str">
        <f>IF(AD298="","",VLOOKUP(AD298,'シフト記号表（勤務時間帯）'!$C$6:$U$35,19,FALSE))</f>
        <v/>
      </c>
      <c r="AE300" s="265" t="str">
        <f>IF(AE298="","",VLOOKUP(AE298,'シフト記号表（勤務時間帯）'!$C$6:$U$35,19,FALSE))</f>
        <v/>
      </c>
      <c r="AF300" s="266" t="str">
        <f>IF(AF298="","",VLOOKUP(AF298,'シフト記号表（勤務時間帯）'!$C$6:$U$35,19,FALSE))</f>
        <v/>
      </c>
      <c r="AG300" s="264" t="str">
        <f>IF(AG298="","",VLOOKUP(AG298,'シフト記号表（勤務時間帯）'!$C$6:$U$35,19,FALSE))</f>
        <v/>
      </c>
      <c r="AH300" s="265" t="str">
        <f>IF(AH298="","",VLOOKUP(AH298,'シフト記号表（勤務時間帯）'!$C$6:$U$35,19,FALSE))</f>
        <v/>
      </c>
      <c r="AI300" s="265" t="str">
        <f>IF(AI298="","",VLOOKUP(AI298,'シフト記号表（勤務時間帯）'!$C$6:$U$35,19,FALSE))</f>
        <v/>
      </c>
      <c r="AJ300" s="265" t="str">
        <f>IF(AJ298="","",VLOOKUP(AJ298,'シフト記号表（勤務時間帯）'!$C$6:$U$35,19,FALSE))</f>
        <v/>
      </c>
      <c r="AK300" s="265" t="str">
        <f>IF(AK298="","",VLOOKUP(AK298,'シフト記号表（勤務時間帯）'!$C$6:$U$35,19,FALSE))</f>
        <v/>
      </c>
      <c r="AL300" s="265" t="str">
        <f>IF(AL298="","",VLOOKUP(AL298,'シフト記号表（勤務時間帯）'!$C$6:$U$35,19,FALSE))</f>
        <v/>
      </c>
      <c r="AM300" s="266" t="str">
        <f>IF(AM298="","",VLOOKUP(AM298,'シフト記号表（勤務時間帯）'!$C$6:$U$35,19,FALSE))</f>
        <v/>
      </c>
      <c r="AN300" s="264" t="str">
        <f>IF(AN298="","",VLOOKUP(AN298,'シフト記号表（勤務時間帯）'!$C$6:$U$35,19,FALSE))</f>
        <v/>
      </c>
      <c r="AO300" s="265" t="str">
        <f>IF(AO298="","",VLOOKUP(AO298,'シフト記号表（勤務時間帯）'!$C$6:$U$35,19,FALSE))</f>
        <v/>
      </c>
      <c r="AP300" s="265" t="str">
        <f>IF(AP298="","",VLOOKUP(AP298,'シフト記号表（勤務時間帯）'!$C$6:$U$35,19,FALSE))</f>
        <v/>
      </c>
      <c r="AQ300" s="265" t="str">
        <f>IF(AQ298="","",VLOOKUP(AQ298,'シフト記号表（勤務時間帯）'!$C$6:$U$35,19,FALSE))</f>
        <v/>
      </c>
      <c r="AR300" s="265" t="str">
        <f>IF(AR298="","",VLOOKUP(AR298,'シフト記号表（勤務時間帯）'!$C$6:$U$35,19,FALSE))</f>
        <v/>
      </c>
      <c r="AS300" s="265" t="str">
        <f>IF(AS298="","",VLOOKUP(AS298,'シフト記号表（勤務時間帯）'!$C$6:$U$35,19,FALSE))</f>
        <v/>
      </c>
      <c r="AT300" s="266" t="str">
        <f>IF(AT298="","",VLOOKUP(AT298,'シフト記号表（勤務時間帯）'!$C$6:$U$35,19,FALSE))</f>
        <v/>
      </c>
      <c r="AU300" s="264" t="str">
        <f>IF(AU298="","",VLOOKUP(AU298,'シフト記号表（勤務時間帯）'!$C$6:$U$35,19,FALSE))</f>
        <v/>
      </c>
      <c r="AV300" s="265" t="str">
        <f>IF(AV298="","",VLOOKUP(AV298,'シフト記号表（勤務時間帯）'!$C$6:$U$35,19,FALSE))</f>
        <v/>
      </c>
      <c r="AW300" s="265" t="str">
        <f>IF(AW298="","",VLOOKUP(AW298,'シフト記号表（勤務時間帯）'!$C$6:$U$35,19,FALSE))</f>
        <v/>
      </c>
      <c r="AX300" s="530">
        <f>IF($BB$3="４週",SUM(S300:AT300),IF($BB$3="暦月",SUM(S300:AW300),""))</f>
        <v>0</v>
      </c>
      <c r="AY300" s="531"/>
      <c r="AZ300" s="542">
        <f>IF($BB$3="４週",AX300/4,IF($BB$3="暦月",'地密通所（100名）'!AX300/('地密通所（100名）'!$BB$8/7),""))</f>
        <v>0</v>
      </c>
      <c r="BA300" s="543"/>
      <c r="BB300" s="470"/>
      <c r="BC300" s="452"/>
      <c r="BD300" s="452"/>
      <c r="BE300" s="452"/>
      <c r="BF300" s="453"/>
    </row>
    <row r="301" spans="2:58" ht="20.25" customHeight="1" x14ac:dyDescent="0.4">
      <c r="B301" s="528">
        <f>B298+1</f>
        <v>94</v>
      </c>
      <c r="C301" s="416"/>
      <c r="D301" s="417"/>
      <c r="E301" s="418"/>
      <c r="F301" s="118"/>
      <c r="G301" s="445"/>
      <c r="H301" s="447"/>
      <c r="I301" s="347"/>
      <c r="J301" s="347"/>
      <c r="K301" s="348"/>
      <c r="L301" s="448"/>
      <c r="M301" s="449"/>
      <c r="N301" s="449"/>
      <c r="O301" s="450"/>
      <c r="P301" s="536" t="s">
        <v>49</v>
      </c>
      <c r="Q301" s="537"/>
      <c r="R301" s="538"/>
      <c r="S301" s="274"/>
      <c r="T301" s="273"/>
      <c r="U301" s="273"/>
      <c r="V301" s="273"/>
      <c r="W301" s="273"/>
      <c r="X301" s="273"/>
      <c r="Y301" s="275"/>
      <c r="Z301" s="274"/>
      <c r="AA301" s="273"/>
      <c r="AB301" s="273"/>
      <c r="AC301" s="273"/>
      <c r="AD301" s="273"/>
      <c r="AE301" s="273"/>
      <c r="AF301" s="275"/>
      <c r="AG301" s="274"/>
      <c r="AH301" s="273"/>
      <c r="AI301" s="273"/>
      <c r="AJ301" s="273"/>
      <c r="AK301" s="273"/>
      <c r="AL301" s="273"/>
      <c r="AM301" s="275"/>
      <c r="AN301" s="274"/>
      <c r="AO301" s="273"/>
      <c r="AP301" s="273"/>
      <c r="AQ301" s="273"/>
      <c r="AR301" s="273"/>
      <c r="AS301" s="273"/>
      <c r="AT301" s="275"/>
      <c r="AU301" s="274"/>
      <c r="AV301" s="273"/>
      <c r="AW301" s="273"/>
      <c r="AX301" s="638"/>
      <c r="AY301" s="639"/>
      <c r="AZ301" s="640"/>
      <c r="BA301" s="641"/>
      <c r="BB301" s="468"/>
      <c r="BC301" s="449"/>
      <c r="BD301" s="449"/>
      <c r="BE301" s="449"/>
      <c r="BF301" s="450"/>
    </row>
    <row r="302" spans="2:58" ht="20.25" customHeight="1" x14ac:dyDescent="0.4">
      <c r="B302" s="528"/>
      <c r="C302" s="419"/>
      <c r="D302" s="420"/>
      <c r="E302" s="421"/>
      <c r="F302" s="92"/>
      <c r="G302" s="342"/>
      <c r="H302" s="346"/>
      <c r="I302" s="347"/>
      <c r="J302" s="347"/>
      <c r="K302" s="348"/>
      <c r="L302" s="403"/>
      <c r="M302" s="404"/>
      <c r="N302" s="404"/>
      <c r="O302" s="405"/>
      <c r="P302" s="546" t="s">
        <v>15</v>
      </c>
      <c r="Q302" s="547"/>
      <c r="R302" s="548"/>
      <c r="S302" s="261" t="str">
        <f>IF(S301="","",VLOOKUP(S301,'シフト記号表（勤務時間帯）'!$C$6:$K$35,9,FALSE))</f>
        <v/>
      </c>
      <c r="T302" s="262" t="str">
        <f>IF(T301="","",VLOOKUP(T301,'シフト記号表（勤務時間帯）'!$C$6:$K$35,9,FALSE))</f>
        <v/>
      </c>
      <c r="U302" s="262" t="str">
        <f>IF(U301="","",VLOOKUP(U301,'シフト記号表（勤務時間帯）'!$C$6:$K$35,9,FALSE))</f>
        <v/>
      </c>
      <c r="V302" s="262" t="str">
        <f>IF(V301="","",VLOOKUP(V301,'シフト記号表（勤務時間帯）'!$C$6:$K$35,9,FALSE))</f>
        <v/>
      </c>
      <c r="W302" s="262" t="str">
        <f>IF(W301="","",VLOOKUP(W301,'シフト記号表（勤務時間帯）'!$C$6:$K$35,9,FALSE))</f>
        <v/>
      </c>
      <c r="X302" s="262" t="str">
        <f>IF(X301="","",VLOOKUP(X301,'シフト記号表（勤務時間帯）'!$C$6:$K$35,9,FALSE))</f>
        <v/>
      </c>
      <c r="Y302" s="263" t="str">
        <f>IF(Y301="","",VLOOKUP(Y301,'シフト記号表（勤務時間帯）'!$C$6:$K$35,9,FALSE))</f>
        <v/>
      </c>
      <c r="Z302" s="261" t="str">
        <f>IF(Z301="","",VLOOKUP(Z301,'シフト記号表（勤務時間帯）'!$C$6:$K$35,9,FALSE))</f>
        <v/>
      </c>
      <c r="AA302" s="262" t="str">
        <f>IF(AA301="","",VLOOKUP(AA301,'シフト記号表（勤務時間帯）'!$C$6:$K$35,9,FALSE))</f>
        <v/>
      </c>
      <c r="AB302" s="262" t="str">
        <f>IF(AB301="","",VLOOKUP(AB301,'シフト記号表（勤務時間帯）'!$C$6:$K$35,9,FALSE))</f>
        <v/>
      </c>
      <c r="AC302" s="262" t="str">
        <f>IF(AC301="","",VLOOKUP(AC301,'シフト記号表（勤務時間帯）'!$C$6:$K$35,9,FALSE))</f>
        <v/>
      </c>
      <c r="AD302" s="262" t="str">
        <f>IF(AD301="","",VLOOKUP(AD301,'シフト記号表（勤務時間帯）'!$C$6:$K$35,9,FALSE))</f>
        <v/>
      </c>
      <c r="AE302" s="262" t="str">
        <f>IF(AE301="","",VLOOKUP(AE301,'シフト記号表（勤務時間帯）'!$C$6:$K$35,9,FALSE))</f>
        <v/>
      </c>
      <c r="AF302" s="263" t="str">
        <f>IF(AF301="","",VLOOKUP(AF301,'シフト記号表（勤務時間帯）'!$C$6:$K$35,9,FALSE))</f>
        <v/>
      </c>
      <c r="AG302" s="261" t="str">
        <f>IF(AG301="","",VLOOKUP(AG301,'シフト記号表（勤務時間帯）'!$C$6:$K$35,9,FALSE))</f>
        <v/>
      </c>
      <c r="AH302" s="262" t="str">
        <f>IF(AH301="","",VLOOKUP(AH301,'シフト記号表（勤務時間帯）'!$C$6:$K$35,9,FALSE))</f>
        <v/>
      </c>
      <c r="AI302" s="262" t="str">
        <f>IF(AI301="","",VLOOKUP(AI301,'シフト記号表（勤務時間帯）'!$C$6:$K$35,9,FALSE))</f>
        <v/>
      </c>
      <c r="AJ302" s="262" t="str">
        <f>IF(AJ301="","",VLOOKUP(AJ301,'シフト記号表（勤務時間帯）'!$C$6:$K$35,9,FALSE))</f>
        <v/>
      </c>
      <c r="AK302" s="262" t="str">
        <f>IF(AK301="","",VLOOKUP(AK301,'シフト記号表（勤務時間帯）'!$C$6:$K$35,9,FALSE))</f>
        <v/>
      </c>
      <c r="AL302" s="262" t="str">
        <f>IF(AL301="","",VLOOKUP(AL301,'シフト記号表（勤務時間帯）'!$C$6:$K$35,9,FALSE))</f>
        <v/>
      </c>
      <c r="AM302" s="263" t="str">
        <f>IF(AM301="","",VLOOKUP(AM301,'シフト記号表（勤務時間帯）'!$C$6:$K$35,9,FALSE))</f>
        <v/>
      </c>
      <c r="AN302" s="261" t="str">
        <f>IF(AN301="","",VLOOKUP(AN301,'シフト記号表（勤務時間帯）'!$C$6:$K$35,9,FALSE))</f>
        <v/>
      </c>
      <c r="AO302" s="262" t="str">
        <f>IF(AO301="","",VLOOKUP(AO301,'シフト記号表（勤務時間帯）'!$C$6:$K$35,9,FALSE))</f>
        <v/>
      </c>
      <c r="AP302" s="262" t="str">
        <f>IF(AP301="","",VLOOKUP(AP301,'シフト記号表（勤務時間帯）'!$C$6:$K$35,9,FALSE))</f>
        <v/>
      </c>
      <c r="AQ302" s="262" t="str">
        <f>IF(AQ301="","",VLOOKUP(AQ301,'シフト記号表（勤務時間帯）'!$C$6:$K$35,9,FALSE))</f>
        <v/>
      </c>
      <c r="AR302" s="262" t="str">
        <f>IF(AR301="","",VLOOKUP(AR301,'シフト記号表（勤務時間帯）'!$C$6:$K$35,9,FALSE))</f>
        <v/>
      </c>
      <c r="AS302" s="262" t="str">
        <f>IF(AS301="","",VLOOKUP(AS301,'シフト記号表（勤務時間帯）'!$C$6:$K$35,9,FALSE))</f>
        <v/>
      </c>
      <c r="AT302" s="263" t="str">
        <f>IF(AT301="","",VLOOKUP(AT301,'シフト記号表（勤務時間帯）'!$C$6:$K$35,9,FALSE))</f>
        <v/>
      </c>
      <c r="AU302" s="261" t="str">
        <f>IF(AU301="","",VLOOKUP(AU301,'シフト記号表（勤務時間帯）'!$C$6:$K$35,9,FALSE))</f>
        <v/>
      </c>
      <c r="AV302" s="262" t="str">
        <f>IF(AV301="","",VLOOKUP(AV301,'シフト記号表（勤務時間帯）'!$C$6:$K$35,9,FALSE))</f>
        <v/>
      </c>
      <c r="AW302" s="262" t="str">
        <f>IF(AW301="","",VLOOKUP(AW301,'シフト記号表（勤務時間帯）'!$C$6:$K$35,9,FALSE))</f>
        <v/>
      </c>
      <c r="AX302" s="549">
        <f>IF($BB$3="４週",SUM(S302:AT302),IF($BB$3="暦月",SUM(S302:AW302),""))</f>
        <v>0</v>
      </c>
      <c r="AY302" s="550"/>
      <c r="AZ302" s="551">
        <f>IF($BB$3="４週",AX302/4,IF($BB$3="暦月",'地密通所（100名）'!AX302/('地密通所（100名）'!$BB$8/7),""))</f>
        <v>0</v>
      </c>
      <c r="BA302" s="552"/>
      <c r="BB302" s="469"/>
      <c r="BC302" s="404"/>
      <c r="BD302" s="404"/>
      <c r="BE302" s="404"/>
      <c r="BF302" s="405"/>
    </row>
    <row r="303" spans="2:58" ht="20.25" customHeight="1" x14ac:dyDescent="0.4">
      <c r="B303" s="528"/>
      <c r="C303" s="422"/>
      <c r="D303" s="423"/>
      <c r="E303" s="424"/>
      <c r="F303" s="121">
        <f>C301</f>
        <v>0</v>
      </c>
      <c r="G303" s="446"/>
      <c r="H303" s="346"/>
      <c r="I303" s="347"/>
      <c r="J303" s="347"/>
      <c r="K303" s="348"/>
      <c r="L303" s="451"/>
      <c r="M303" s="452"/>
      <c r="N303" s="452"/>
      <c r="O303" s="453"/>
      <c r="P303" s="553" t="s">
        <v>50</v>
      </c>
      <c r="Q303" s="554"/>
      <c r="R303" s="555"/>
      <c r="S303" s="264" t="str">
        <f>IF(S301="","",VLOOKUP(S301,'シフト記号表（勤務時間帯）'!$C$6:$U$35,19,FALSE))</f>
        <v/>
      </c>
      <c r="T303" s="265" t="str">
        <f>IF(T301="","",VLOOKUP(T301,'シフト記号表（勤務時間帯）'!$C$6:$U$35,19,FALSE))</f>
        <v/>
      </c>
      <c r="U303" s="265" t="str">
        <f>IF(U301="","",VLOOKUP(U301,'シフト記号表（勤務時間帯）'!$C$6:$U$35,19,FALSE))</f>
        <v/>
      </c>
      <c r="V303" s="265" t="str">
        <f>IF(V301="","",VLOOKUP(V301,'シフト記号表（勤務時間帯）'!$C$6:$U$35,19,FALSE))</f>
        <v/>
      </c>
      <c r="W303" s="265" t="str">
        <f>IF(W301="","",VLOOKUP(W301,'シフト記号表（勤務時間帯）'!$C$6:$U$35,19,FALSE))</f>
        <v/>
      </c>
      <c r="X303" s="265" t="str">
        <f>IF(X301="","",VLOOKUP(X301,'シフト記号表（勤務時間帯）'!$C$6:$U$35,19,FALSE))</f>
        <v/>
      </c>
      <c r="Y303" s="266" t="str">
        <f>IF(Y301="","",VLOOKUP(Y301,'シフト記号表（勤務時間帯）'!$C$6:$U$35,19,FALSE))</f>
        <v/>
      </c>
      <c r="Z303" s="264" t="str">
        <f>IF(Z301="","",VLOOKUP(Z301,'シフト記号表（勤務時間帯）'!$C$6:$U$35,19,FALSE))</f>
        <v/>
      </c>
      <c r="AA303" s="265" t="str">
        <f>IF(AA301="","",VLOOKUP(AA301,'シフト記号表（勤務時間帯）'!$C$6:$U$35,19,FALSE))</f>
        <v/>
      </c>
      <c r="AB303" s="265" t="str">
        <f>IF(AB301="","",VLOOKUP(AB301,'シフト記号表（勤務時間帯）'!$C$6:$U$35,19,FALSE))</f>
        <v/>
      </c>
      <c r="AC303" s="265" t="str">
        <f>IF(AC301="","",VLOOKUP(AC301,'シフト記号表（勤務時間帯）'!$C$6:$U$35,19,FALSE))</f>
        <v/>
      </c>
      <c r="AD303" s="265" t="str">
        <f>IF(AD301="","",VLOOKUP(AD301,'シフト記号表（勤務時間帯）'!$C$6:$U$35,19,FALSE))</f>
        <v/>
      </c>
      <c r="AE303" s="265" t="str">
        <f>IF(AE301="","",VLOOKUP(AE301,'シフト記号表（勤務時間帯）'!$C$6:$U$35,19,FALSE))</f>
        <v/>
      </c>
      <c r="AF303" s="266" t="str">
        <f>IF(AF301="","",VLOOKUP(AF301,'シフト記号表（勤務時間帯）'!$C$6:$U$35,19,FALSE))</f>
        <v/>
      </c>
      <c r="AG303" s="264" t="str">
        <f>IF(AG301="","",VLOOKUP(AG301,'シフト記号表（勤務時間帯）'!$C$6:$U$35,19,FALSE))</f>
        <v/>
      </c>
      <c r="AH303" s="265" t="str">
        <f>IF(AH301="","",VLOOKUP(AH301,'シフト記号表（勤務時間帯）'!$C$6:$U$35,19,FALSE))</f>
        <v/>
      </c>
      <c r="AI303" s="265" t="str">
        <f>IF(AI301="","",VLOOKUP(AI301,'シフト記号表（勤務時間帯）'!$C$6:$U$35,19,FALSE))</f>
        <v/>
      </c>
      <c r="AJ303" s="265" t="str">
        <f>IF(AJ301="","",VLOOKUP(AJ301,'シフト記号表（勤務時間帯）'!$C$6:$U$35,19,FALSE))</f>
        <v/>
      </c>
      <c r="AK303" s="265" t="str">
        <f>IF(AK301="","",VLOOKUP(AK301,'シフト記号表（勤務時間帯）'!$C$6:$U$35,19,FALSE))</f>
        <v/>
      </c>
      <c r="AL303" s="265" t="str">
        <f>IF(AL301="","",VLOOKUP(AL301,'シフト記号表（勤務時間帯）'!$C$6:$U$35,19,FALSE))</f>
        <v/>
      </c>
      <c r="AM303" s="266" t="str">
        <f>IF(AM301="","",VLOOKUP(AM301,'シフト記号表（勤務時間帯）'!$C$6:$U$35,19,FALSE))</f>
        <v/>
      </c>
      <c r="AN303" s="264" t="str">
        <f>IF(AN301="","",VLOOKUP(AN301,'シフト記号表（勤務時間帯）'!$C$6:$U$35,19,FALSE))</f>
        <v/>
      </c>
      <c r="AO303" s="265" t="str">
        <f>IF(AO301="","",VLOOKUP(AO301,'シフト記号表（勤務時間帯）'!$C$6:$U$35,19,FALSE))</f>
        <v/>
      </c>
      <c r="AP303" s="265" t="str">
        <f>IF(AP301="","",VLOOKUP(AP301,'シフト記号表（勤務時間帯）'!$C$6:$U$35,19,FALSE))</f>
        <v/>
      </c>
      <c r="AQ303" s="265" t="str">
        <f>IF(AQ301="","",VLOOKUP(AQ301,'シフト記号表（勤務時間帯）'!$C$6:$U$35,19,FALSE))</f>
        <v/>
      </c>
      <c r="AR303" s="265" t="str">
        <f>IF(AR301="","",VLOOKUP(AR301,'シフト記号表（勤務時間帯）'!$C$6:$U$35,19,FALSE))</f>
        <v/>
      </c>
      <c r="AS303" s="265" t="str">
        <f>IF(AS301="","",VLOOKUP(AS301,'シフト記号表（勤務時間帯）'!$C$6:$U$35,19,FALSE))</f>
        <v/>
      </c>
      <c r="AT303" s="266" t="str">
        <f>IF(AT301="","",VLOOKUP(AT301,'シフト記号表（勤務時間帯）'!$C$6:$U$35,19,FALSE))</f>
        <v/>
      </c>
      <c r="AU303" s="264" t="str">
        <f>IF(AU301="","",VLOOKUP(AU301,'シフト記号表（勤務時間帯）'!$C$6:$U$35,19,FALSE))</f>
        <v/>
      </c>
      <c r="AV303" s="265" t="str">
        <f>IF(AV301="","",VLOOKUP(AV301,'シフト記号表（勤務時間帯）'!$C$6:$U$35,19,FALSE))</f>
        <v/>
      </c>
      <c r="AW303" s="265" t="str">
        <f>IF(AW301="","",VLOOKUP(AW301,'シフト記号表（勤務時間帯）'!$C$6:$U$35,19,FALSE))</f>
        <v/>
      </c>
      <c r="AX303" s="530">
        <f>IF($BB$3="４週",SUM(S303:AT303),IF($BB$3="暦月",SUM(S303:AW303),""))</f>
        <v>0</v>
      </c>
      <c r="AY303" s="531"/>
      <c r="AZ303" s="542">
        <f>IF($BB$3="４週",AX303/4,IF($BB$3="暦月",'地密通所（100名）'!AX303/('地密通所（100名）'!$BB$8/7),""))</f>
        <v>0</v>
      </c>
      <c r="BA303" s="543"/>
      <c r="BB303" s="470"/>
      <c r="BC303" s="452"/>
      <c r="BD303" s="452"/>
      <c r="BE303" s="452"/>
      <c r="BF303" s="453"/>
    </row>
    <row r="304" spans="2:58" ht="20.25" customHeight="1" x14ac:dyDescent="0.4">
      <c r="B304" s="528">
        <f>B301+1</f>
        <v>95</v>
      </c>
      <c r="C304" s="416"/>
      <c r="D304" s="417"/>
      <c r="E304" s="418"/>
      <c r="F304" s="118"/>
      <c r="G304" s="445"/>
      <c r="H304" s="447"/>
      <c r="I304" s="347"/>
      <c r="J304" s="347"/>
      <c r="K304" s="348"/>
      <c r="L304" s="448"/>
      <c r="M304" s="449"/>
      <c r="N304" s="449"/>
      <c r="O304" s="450"/>
      <c r="P304" s="536" t="s">
        <v>49</v>
      </c>
      <c r="Q304" s="537"/>
      <c r="R304" s="538"/>
      <c r="S304" s="274"/>
      <c r="T304" s="273"/>
      <c r="U304" s="273"/>
      <c r="V304" s="273"/>
      <c r="W304" s="273"/>
      <c r="X304" s="273"/>
      <c r="Y304" s="275"/>
      <c r="Z304" s="274"/>
      <c r="AA304" s="273"/>
      <c r="AB304" s="273"/>
      <c r="AC304" s="273"/>
      <c r="AD304" s="273"/>
      <c r="AE304" s="273"/>
      <c r="AF304" s="275"/>
      <c r="AG304" s="274"/>
      <c r="AH304" s="273"/>
      <c r="AI304" s="273"/>
      <c r="AJ304" s="273"/>
      <c r="AK304" s="273"/>
      <c r="AL304" s="273"/>
      <c r="AM304" s="275"/>
      <c r="AN304" s="274"/>
      <c r="AO304" s="273"/>
      <c r="AP304" s="273"/>
      <c r="AQ304" s="273"/>
      <c r="AR304" s="273"/>
      <c r="AS304" s="273"/>
      <c r="AT304" s="275"/>
      <c r="AU304" s="274"/>
      <c r="AV304" s="273"/>
      <c r="AW304" s="273"/>
      <c r="AX304" s="638"/>
      <c r="AY304" s="639"/>
      <c r="AZ304" s="640"/>
      <c r="BA304" s="641"/>
      <c r="BB304" s="468"/>
      <c r="BC304" s="449"/>
      <c r="BD304" s="449"/>
      <c r="BE304" s="449"/>
      <c r="BF304" s="450"/>
    </row>
    <row r="305" spans="2:58" ht="20.25" customHeight="1" x14ac:dyDescent="0.4">
      <c r="B305" s="528"/>
      <c r="C305" s="419"/>
      <c r="D305" s="420"/>
      <c r="E305" s="421"/>
      <c r="F305" s="92"/>
      <c r="G305" s="342"/>
      <c r="H305" s="346"/>
      <c r="I305" s="347"/>
      <c r="J305" s="347"/>
      <c r="K305" s="348"/>
      <c r="L305" s="403"/>
      <c r="M305" s="404"/>
      <c r="N305" s="404"/>
      <c r="O305" s="405"/>
      <c r="P305" s="546" t="s">
        <v>15</v>
      </c>
      <c r="Q305" s="547"/>
      <c r="R305" s="548"/>
      <c r="S305" s="261" t="str">
        <f>IF(S304="","",VLOOKUP(S304,'シフト記号表（勤務時間帯）'!$C$6:$K$35,9,FALSE))</f>
        <v/>
      </c>
      <c r="T305" s="262" t="str">
        <f>IF(T304="","",VLOOKUP(T304,'シフト記号表（勤務時間帯）'!$C$6:$K$35,9,FALSE))</f>
        <v/>
      </c>
      <c r="U305" s="262" t="str">
        <f>IF(U304="","",VLOOKUP(U304,'シフト記号表（勤務時間帯）'!$C$6:$K$35,9,FALSE))</f>
        <v/>
      </c>
      <c r="V305" s="262" t="str">
        <f>IF(V304="","",VLOOKUP(V304,'シフト記号表（勤務時間帯）'!$C$6:$K$35,9,FALSE))</f>
        <v/>
      </c>
      <c r="W305" s="262" t="str">
        <f>IF(W304="","",VLOOKUP(W304,'シフト記号表（勤務時間帯）'!$C$6:$K$35,9,FALSE))</f>
        <v/>
      </c>
      <c r="X305" s="262" t="str">
        <f>IF(X304="","",VLOOKUP(X304,'シフト記号表（勤務時間帯）'!$C$6:$K$35,9,FALSE))</f>
        <v/>
      </c>
      <c r="Y305" s="263" t="str">
        <f>IF(Y304="","",VLOOKUP(Y304,'シフト記号表（勤務時間帯）'!$C$6:$K$35,9,FALSE))</f>
        <v/>
      </c>
      <c r="Z305" s="261" t="str">
        <f>IF(Z304="","",VLOOKUP(Z304,'シフト記号表（勤務時間帯）'!$C$6:$K$35,9,FALSE))</f>
        <v/>
      </c>
      <c r="AA305" s="262" t="str">
        <f>IF(AA304="","",VLOOKUP(AA304,'シフト記号表（勤務時間帯）'!$C$6:$K$35,9,FALSE))</f>
        <v/>
      </c>
      <c r="AB305" s="262" t="str">
        <f>IF(AB304="","",VLOOKUP(AB304,'シフト記号表（勤務時間帯）'!$C$6:$K$35,9,FALSE))</f>
        <v/>
      </c>
      <c r="AC305" s="262" t="str">
        <f>IF(AC304="","",VLOOKUP(AC304,'シフト記号表（勤務時間帯）'!$C$6:$K$35,9,FALSE))</f>
        <v/>
      </c>
      <c r="AD305" s="262" t="str">
        <f>IF(AD304="","",VLOOKUP(AD304,'シフト記号表（勤務時間帯）'!$C$6:$K$35,9,FALSE))</f>
        <v/>
      </c>
      <c r="AE305" s="262" t="str">
        <f>IF(AE304="","",VLOOKUP(AE304,'シフト記号表（勤務時間帯）'!$C$6:$K$35,9,FALSE))</f>
        <v/>
      </c>
      <c r="AF305" s="263" t="str">
        <f>IF(AF304="","",VLOOKUP(AF304,'シフト記号表（勤務時間帯）'!$C$6:$K$35,9,FALSE))</f>
        <v/>
      </c>
      <c r="AG305" s="261" t="str">
        <f>IF(AG304="","",VLOOKUP(AG304,'シフト記号表（勤務時間帯）'!$C$6:$K$35,9,FALSE))</f>
        <v/>
      </c>
      <c r="AH305" s="262" t="str">
        <f>IF(AH304="","",VLOOKUP(AH304,'シフト記号表（勤務時間帯）'!$C$6:$K$35,9,FALSE))</f>
        <v/>
      </c>
      <c r="AI305" s="262" t="str">
        <f>IF(AI304="","",VLOOKUP(AI304,'シフト記号表（勤務時間帯）'!$C$6:$K$35,9,FALSE))</f>
        <v/>
      </c>
      <c r="AJ305" s="262" t="str">
        <f>IF(AJ304="","",VLOOKUP(AJ304,'シフト記号表（勤務時間帯）'!$C$6:$K$35,9,FALSE))</f>
        <v/>
      </c>
      <c r="AK305" s="262" t="str">
        <f>IF(AK304="","",VLOOKUP(AK304,'シフト記号表（勤務時間帯）'!$C$6:$K$35,9,FALSE))</f>
        <v/>
      </c>
      <c r="AL305" s="262" t="str">
        <f>IF(AL304="","",VLOOKUP(AL304,'シフト記号表（勤務時間帯）'!$C$6:$K$35,9,FALSE))</f>
        <v/>
      </c>
      <c r="AM305" s="263" t="str">
        <f>IF(AM304="","",VLOOKUP(AM304,'シフト記号表（勤務時間帯）'!$C$6:$K$35,9,FALSE))</f>
        <v/>
      </c>
      <c r="AN305" s="261" t="str">
        <f>IF(AN304="","",VLOOKUP(AN304,'シフト記号表（勤務時間帯）'!$C$6:$K$35,9,FALSE))</f>
        <v/>
      </c>
      <c r="AO305" s="262" t="str">
        <f>IF(AO304="","",VLOOKUP(AO304,'シフト記号表（勤務時間帯）'!$C$6:$K$35,9,FALSE))</f>
        <v/>
      </c>
      <c r="AP305" s="262" t="str">
        <f>IF(AP304="","",VLOOKUP(AP304,'シフト記号表（勤務時間帯）'!$C$6:$K$35,9,FALSE))</f>
        <v/>
      </c>
      <c r="AQ305" s="262" t="str">
        <f>IF(AQ304="","",VLOOKUP(AQ304,'シフト記号表（勤務時間帯）'!$C$6:$K$35,9,FALSE))</f>
        <v/>
      </c>
      <c r="AR305" s="262" t="str">
        <f>IF(AR304="","",VLOOKUP(AR304,'シフト記号表（勤務時間帯）'!$C$6:$K$35,9,FALSE))</f>
        <v/>
      </c>
      <c r="AS305" s="262" t="str">
        <f>IF(AS304="","",VLOOKUP(AS304,'シフト記号表（勤務時間帯）'!$C$6:$K$35,9,FALSE))</f>
        <v/>
      </c>
      <c r="AT305" s="263" t="str">
        <f>IF(AT304="","",VLOOKUP(AT304,'シフト記号表（勤務時間帯）'!$C$6:$K$35,9,FALSE))</f>
        <v/>
      </c>
      <c r="AU305" s="261" t="str">
        <f>IF(AU304="","",VLOOKUP(AU304,'シフト記号表（勤務時間帯）'!$C$6:$K$35,9,FALSE))</f>
        <v/>
      </c>
      <c r="AV305" s="262" t="str">
        <f>IF(AV304="","",VLOOKUP(AV304,'シフト記号表（勤務時間帯）'!$C$6:$K$35,9,FALSE))</f>
        <v/>
      </c>
      <c r="AW305" s="262" t="str">
        <f>IF(AW304="","",VLOOKUP(AW304,'シフト記号表（勤務時間帯）'!$C$6:$K$35,9,FALSE))</f>
        <v/>
      </c>
      <c r="AX305" s="549">
        <f>IF($BB$3="４週",SUM(S305:AT305),IF($BB$3="暦月",SUM(S305:AW305),""))</f>
        <v>0</v>
      </c>
      <c r="AY305" s="550"/>
      <c r="AZ305" s="551">
        <f>IF($BB$3="４週",AX305/4,IF($BB$3="暦月",'地密通所（100名）'!AX305/('地密通所（100名）'!$BB$8/7),""))</f>
        <v>0</v>
      </c>
      <c r="BA305" s="552"/>
      <c r="BB305" s="469"/>
      <c r="BC305" s="404"/>
      <c r="BD305" s="404"/>
      <c r="BE305" s="404"/>
      <c r="BF305" s="405"/>
    </row>
    <row r="306" spans="2:58" ht="20.25" customHeight="1" x14ac:dyDescent="0.4">
      <c r="B306" s="528"/>
      <c r="C306" s="422"/>
      <c r="D306" s="423"/>
      <c r="E306" s="424"/>
      <c r="F306" s="121">
        <f>C304</f>
        <v>0</v>
      </c>
      <c r="G306" s="446"/>
      <c r="H306" s="346"/>
      <c r="I306" s="347"/>
      <c r="J306" s="347"/>
      <c r="K306" s="348"/>
      <c r="L306" s="451"/>
      <c r="M306" s="452"/>
      <c r="N306" s="452"/>
      <c r="O306" s="453"/>
      <c r="P306" s="553" t="s">
        <v>50</v>
      </c>
      <c r="Q306" s="554"/>
      <c r="R306" s="555"/>
      <c r="S306" s="264" t="str">
        <f>IF(S304="","",VLOOKUP(S304,'シフト記号表（勤務時間帯）'!$C$6:$U$35,19,FALSE))</f>
        <v/>
      </c>
      <c r="T306" s="265" t="str">
        <f>IF(T304="","",VLOOKUP(T304,'シフト記号表（勤務時間帯）'!$C$6:$U$35,19,FALSE))</f>
        <v/>
      </c>
      <c r="U306" s="265" t="str">
        <f>IF(U304="","",VLOOKUP(U304,'シフト記号表（勤務時間帯）'!$C$6:$U$35,19,FALSE))</f>
        <v/>
      </c>
      <c r="V306" s="265" t="str">
        <f>IF(V304="","",VLOOKUP(V304,'シフト記号表（勤務時間帯）'!$C$6:$U$35,19,FALSE))</f>
        <v/>
      </c>
      <c r="W306" s="265" t="str">
        <f>IF(W304="","",VLOOKUP(W304,'シフト記号表（勤務時間帯）'!$C$6:$U$35,19,FALSE))</f>
        <v/>
      </c>
      <c r="X306" s="265" t="str">
        <f>IF(X304="","",VLOOKUP(X304,'シフト記号表（勤務時間帯）'!$C$6:$U$35,19,FALSE))</f>
        <v/>
      </c>
      <c r="Y306" s="266" t="str">
        <f>IF(Y304="","",VLOOKUP(Y304,'シフト記号表（勤務時間帯）'!$C$6:$U$35,19,FALSE))</f>
        <v/>
      </c>
      <c r="Z306" s="264" t="str">
        <f>IF(Z304="","",VLOOKUP(Z304,'シフト記号表（勤務時間帯）'!$C$6:$U$35,19,FALSE))</f>
        <v/>
      </c>
      <c r="AA306" s="265" t="str">
        <f>IF(AA304="","",VLOOKUP(AA304,'シフト記号表（勤務時間帯）'!$C$6:$U$35,19,FALSE))</f>
        <v/>
      </c>
      <c r="AB306" s="265" t="str">
        <f>IF(AB304="","",VLOOKUP(AB304,'シフト記号表（勤務時間帯）'!$C$6:$U$35,19,FALSE))</f>
        <v/>
      </c>
      <c r="AC306" s="265" t="str">
        <f>IF(AC304="","",VLOOKUP(AC304,'シフト記号表（勤務時間帯）'!$C$6:$U$35,19,FALSE))</f>
        <v/>
      </c>
      <c r="AD306" s="265" t="str">
        <f>IF(AD304="","",VLOOKUP(AD304,'シフト記号表（勤務時間帯）'!$C$6:$U$35,19,FALSE))</f>
        <v/>
      </c>
      <c r="AE306" s="265" t="str">
        <f>IF(AE304="","",VLOOKUP(AE304,'シフト記号表（勤務時間帯）'!$C$6:$U$35,19,FALSE))</f>
        <v/>
      </c>
      <c r="AF306" s="266" t="str">
        <f>IF(AF304="","",VLOOKUP(AF304,'シフト記号表（勤務時間帯）'!$C$6:$U$35,19,FALSE))</f>
        <v/>
      </c>
      <c r="AG306" s="264" t="str">
        <f>IF(AG304="","",VLOOKUP(AG304,'シフト記号表（勤務時間帯）'!$C$6:$U$35,19,FALSE))</f>
        <v/>
      </c>
      <c r="AH306" s="265" t="str">
        <f>IF(AH304="","",VLOOKUP(AH304,'シフト記号表（勤務時間帯）'!$C$6:$U$35,19,FALSE))</f>
        <v/>
      </c>
      <c r="AI306" s="265" t="str">
        <f>IF(AI304="","",VLOOKUP(AI304,'シフト記号表（勤務時間帯）'!$C$6:$U$35,19,FALSE))</f>
        <v/>
      </c>
      <c r="AJ306" s="265" t="str">
        <f>IF(AJ304="","",VLOOKUP(AJ304,'シフト記号表（勤務時間帯）'!$C$6:$U$35,19,FALSE))</f>
        <v/>
      </c>
      <c r="AK306" s="265" t="str">
        <f>IF(AK304="","",VLOOKUP(AK304,'シフト記号表（勤務時間帯）'!$C$6:$U$35,19,FALSE))</f>
        <v/>
      </c>
      <c r="AL306" s="265" t="str">
        <f>IF(AL304="","",VLOOKUP(AL304,'シフト記号表（勤務時間帯）'!$C$6:$U$35,19,FALSE))</f>
        <v/>
      </c>
      <c r="AM306" s="266" t="str">
        <f>IF(AM304="","",VLOOKUP(AM304,'シフト記号表（勤務時間帯）'!$C$6:$U$35,19,FALSE))</f>
        <v/>
      </c>
      <c r="AN306" s="264" t="str">
        <f>IF(AN304="","",VLOOKUP(AN304,'シフト記号表（勤務時間帯）'!$C$6:$U$35,19,FALSE))</f>
        <v/>
      </c>
      <c r="AO306" s="265" t="str">
        <f>IF(AO304="","",VLOOKUP(AO304,'シフト記号表（勤務時間帯）'!$C$6:$U$35,19,FALSE))</f>
        <v/>
      </c>
      <c r="AP306" s="265" t="str">
        <f>IF(AP304="","",VLOOKUP(AP304,'シフト記号表（勤務時間帯）'!$C$6:$U$35,19,FALSE))</f>
        <v/>
      </c>
      <c r="AQ306" s="265" t="str">
        <f>IF(AQ304="","",VLOOKUP(AQ304,'シフト記号表（勤務時間帯）'!$C$6:$U$35,19,FALSE))</f>
        <v/>
      </c>
      <c r="AR306" s="265" t="str">
        <f>IF(AR304="","",VLOOKUP(AR304,'シフト記号表（勤務時間帯）'!$C$6:$U$35,19,FALSE))</f>
        <v/>
      </c>
      <c r="AS306" s="265" t="str">
        <f>IF(AS304="","",VLOOKUP(AS304,'シフト記号表（勤務時間帯）'!$C$6:$U$35,19,FALSE))</f>
        <v/>
      </c>
      <c r="AT306" s="266" t="str">
        <f>IF(AT304="","",VLOOKUP(AT304,'シフト記号表（勤務時間帯）'!$C$6:$U$35,19,FALSE))</f>
        <v/>
      </c>
      <c r="AU306" s="264" t="str">
        <f>IF(AU304="","",VLOOKUP(AU304,'シフト記号表（勤務時間帯）'!$C$6:$U$35,19,FALSE))</f>
        <v/>
      </c>
      <c r="AV306" s="265" t="str">
        <f>IF(AV304="","",VLOOKUP(AV304,'シフト記号表（勤務時間帯）'!$C$6:$U$35,19,FALSE))</f>
        <v/>
      </c>
      <c r="AW306" s="265" t="str">
        <f>IF(AW304="","",VLOOKUP(AW304,'シフト記号表（勤務時間帯）'!$C$6:$U$35,19,FALSE))</f>
        <v/>
      </c>
      <c r="AX306" s="530">
        <f>IF($BB$3="４週",SUM(S306:AT306),IF($BB$3="暦月",SUM(S306:AW306),""))</f>
        <v>0</v>
      </c>
      <c r="AY306" s="531"/>
      <c r="AZ306" s="542">
        <f>IF($BB$3="４週",AX306/4,IF($BB$3="暦月",'地密通所（100名）'!AX306/('地密通所（100名）'!$BB$8/7),""))</f>
        <v>0</v>
      </c>
      <c r="BA306" s="543"/>
      <c r="BB306" s="470"/>
      <c r="BC306" s="452"/>
      <c r="BD306" s="452"/>
      <c r="BE306" s="452"/>
      <c r="BF306" s="453"/>
    </row>
    <row r="307" spans="2:58" ht="20.25" customHeight="1" x14ac:dyDescent="0.4">
      <c r="B307" s="528">
        <f>B304+1</f>
        <v>96</v>
      </c>
      <c r="C307" s="416"/>
      <c r="D307" s="417"/>
      <c r="E307" s="418"/>
      <c r="F307" s="118"/>
      <c r="G307" s="445"/>
      <c r="H307" s="447"/>
      <c r="I307" s="347"/>
      <c r="J307" s="347"/>
      <c r="K307" s="348"/>
      <c r="L307" s="448"/>
      <c r="M307" s="449"/>
      <c r="N307" s="449"/>
      <c r="O307" s="450"/>
      <c r="P307" s="536" t="s">
        <v>49</v>
      </c>
      <c r="Q307" s="537"/>
      <c r="R307" s="538"/>
      <c r="S307" s="274"/>
      <c r="T307" s="273"/>
      <c r="U307" s="273"/>
      <c r="V307" s="273"/>
      <c r="W307" s="273"/>
      <c r="X307" s="273"/>
      <c r="Y307" s="275"/>
      <c r="Z307" s="274"/>
      <c r="AA307" s="273"/>
      <c r="AB307" s="273"/>
      <c r="AC307" s="273"/>
      <c r="AD307" s="273"/>
      <c r="AE307" s="273"/>
      <c r="AF307" s="275"/>
      <c r="AG307" s="274"/>
      <c r="AH307" s="273"/>
      <c r="AI307" s="273"/>
      <c r="AJ307" s="273"/>
      <c r="AK307" s="273"/>
      <c r="AL307" s="273"/>
      <c r="AM307" s="275"/>
      <c r="AN307" s="274"/>
      <c r="AO307" s="273"/>
      <c r="AP307" s="273"/>
      <c r="AQ307" s="273"/>
      <c r="AR307" s="273"/>
      <c r="AS307" s="273"/>
      <c r="AT307" s="275"/>
      <c r="AU307" s="274"/>
      <c r="AV307" s="273"/>
      <c r="AW307" s="273"/>
      <c r="AX307" s="638"/>
      <c r="AY307" s="639"/>
      <c r="AZ307" s="640"/>
      <c r="BA307" s="641"/>
      <c r="BB307" s="468"/>
      <c r="BC307" s="449"/>
      <c r="BD307" s="449"/>
      <c r="BE307" s="449"/>
      <c r="BF307" s="450"/>
    </row>
    <row r="308" spans="2:58" ht="20.25" customHeight="1" x14ac:dyDescent="0.4">
      <c r="B308" s="528"/>
      <c r="C308" s="419"/>
      <c r="D308" s="420"/>
      <c r="E308" s="421"/>
      <c r="F308" s="92"/>
      <c r="G308" s="342"/>
      <c r="H308" s="346"/>
      <c r="I308" s="347"/>
      <c r="J308" s="347"/>
      <c r="K308" s="348"/>
      <c r="L308" s="403"/>
      <c r="M308" s="404"/>
      <c r="N308" s="404"/>
      <c r="O308" s="405"/>
      <c r="P308" s="546" t="s">
        <v>15</v>
      </c>
      <c r="Q308" s="547"/>
      <c r="R308" s="548"/>
      <c r="S308" s="261" t="str">
        <f>IF(S307="","",VLOOKUP(S307,'シフト記号表（勤務時間帯）'!$C$6:$K$35,9,FALSE))</f>
        <v/>
      </c>
      <c r="T308" s="262" t="str">
        <f>IF(T307="","",VLOOKUP(T307,'シフト記号表（勤務時間帯）'!$C$6:$K$35,9,FALSE))</f>
        <v/>
      </c>
      <c r="U308" s="262" t="str">
        <f>IF(U307="","",VLOOKUP(U307,'シフト記号表（勤務時間帯）'!$C$6:$K$35,9,FALSE))</f>
        <v/>
      </c>
      <c r="V308" s="262" t="str">
        <f>IF(V307="","",VLOOKUP(V307,'シフト記号表（勤務時間帯）'!$C$6:$K$35,9,FALSE))</f>
        <v/>
      </c>
      <c r="W308" s="262" t="str">
        <f>IF(W307="","",VLOOKUP(W307,'シフト記号表（勤務時間帯）'!$C$6:$K$35,9,FALSE))</f>
        <v/>
      </c>
      <c r="X308" s="262" t="str">
        <f>IF(X307="","",VLOOKUP(X307,'シフト記号表（勤務時間帯）'!$C$6:$K$35,9,FALSE))</f>
        <v/>
      </c>
      <c r="Y308" s="263" t="str">
        <f>IF(Y307="","",VLOOKUP(Y307,'シフト記号表（勤務時間帯）'!$C$6:$K$35,9,FALSE))</f>
        <v/>
      </c>
      <c r="Z308" s="261" t="str">
        <f>IF(Z307="","",VLOOKUP(Z307,'シフト記号表（勤務時間帯）'!$C$6:$K$35,9,FALSE))</f>
        <v/>
      </c>
      <c r="AA308" s="262" t="str">
        <f>IF(AA307="","",VLOOKUP(AA307,'シフト記号表（勤務時間帯）'!$C$6:$K$35,9,FALSE))</f>
        <v/>
      </c>
      <c r="AB308" s="262" t="str">
        <f>IF(AB307="","",VLOOKUP(AB307,'シフト記号表（勤務時間帯）'!$C$6:$K$35,9,FALSE))</f>
        <v/>
      </c>
      <c r="AC308" s="262" t="str">
        <f>IF(AC307="","",VLOOKUP(AC307,'シフト記号表（勤務時間帯）'!$C$6:$K$35,9,FALSE))</f>
        <v/>
      </c>
      <c r="AD308" s="262" t="str">
        <f>IF(AD307="","",VLOOKUP(AD307,'シフト記号表（勤務時間帯）'!$C$6:$K$35,9,FALSE))</f>
        <v/>
      </c>
      <c r="AE308" s="262" t="str">
        <f>IF(AE307="","",VLOOKUP(AE307,'シフト記号表（勤務時間帯）'!$C$6:$K$35,9,FALSE))</f>
        <v/>
      </c>
      <c r="AF308" s="263" t="str">
        <f>IF(AF307="","",VLOOKUP(AF307,'シフト記号表（勤務時間帯）'!$C$6:$K$35,9,FALSE))</f>
        <v/>
      </c>
      <c r="AG308" s="261" t="str">
        <f>IF(AG307="","",VLOOKUP(AG307,'シフト記号表（勤務時間帯）'!$C$6:$K$35,9,FALSE))</f>
        <v/>
      </c>
      <c r="AH308" s="262" t="str">
        <f>IF(AH307="","",VLOOKUP(AH307,'シフト記号表（勤務時間帯）'!$C$6:$K$35,9,FALSE))</f>
        <v/>
      </c>
      <c r="AI308" s="262" t="str">
        <f>IF(AI307="","",VLOOKUP(AI307,'シフト記号表（勤務時間帯）'!$C$6:$K$35,9,FALSE))</f>
        <v/>
      </c>
      <c r="AJ308" s="262" t="str">
        <f>IF(AJ307="","",VLOOKUP(AJ307,'シフト記号表（勤務時間帯）'!$C$6:$K$35,9,FALSE))</f>
        <v/>
      </c>
      <c r="AK308" s="262" t="str">
        <f>IF(AK307="","",VLOOKUP(AK307,'シフト記号表（勤務時間帯）'!$C$6:$K$35,9,FALSE))</f>
        <v/>
      </c>
      <c r="AL308" s="262" t="str">
        <f>IF(AL307="","",VLOOKUP(AL307,'シフト記号表（勤務時間帯）'!$C$6:$K$35,9,FALSE))</f>
        <v/>
      </c>
      <c r="AM308" s="263" t="str">
        <f>IF(AM307="","",VLOOKUP(AM307,'シフト記号表（勤務時間帯）'!$C$6:$K$35,9,FALSE))</f>
        <v/>
      </c>
      <c r="AN308" s="261" t="str">
        <f>IF(AN307="","",VLOOKUP(AN307,'シフト記号表（勤務時間帯）'!$C$6:$K$35,9,FALSE))</f>
        <v/>
      </c>
      <c r="AO308" s="262" t="str">
        <f>IF(AO307="","",VLOOKUP(AO307,'シフト記号表（勤務時間帯）'!$C$6:$K$35,9,FALSE))</f>
        <v/>
      </c>
      <c r="AP308" s="262" t="str">
        <f>IF(AP307="","",VLOOKUP(AP307,'シフト記号表（勤務時間帯）'!$C$6:$K$35,9,FALSE))</f>
        <v/>
      </c>
      <c r="AQ308" s="262" t="str">
        <f>IF(AQ307="","",VLOOKUP(AQ307,'シフト記号表（勤務時間帯）'!$C$6:$K$35,9,FALSE))</f>
        <v/>
      </c>
      <c r="AR308" s="262" t="str">
        <f>IF(AR307="","",VLOOKUP(AR307,'シフト記号表（勤務時間帯）'!$C$6:$K$35,9,FALSE))</f>
        <v/>
      </c>
      <c r="AS308" s="262" t="str">
        <f>IF(AS307="","",VLOOKUP(AS307,'シフト記号表（勤務時間帯）'!$C$6:$K$35,9,FALSE))</f>
        <v/>
      </c>
      <c r="AT308" s="263" t="str">
        <f>IF(AT307="","",VLOOKUP(AT307,'シフト記号表（勤務時間帯）'!$C$6:$K$35,9,FALSE))</f>
        <v/>
      </c>
      <c r="AU308" s="261" t="str">
        <f>IF(AU307="","",VLOOKUP(AU307,'シフト記号表（勤務時間帯）'!$C$6:$K$35,9,FALSE))</f>
        <v/>
      </c>
      <c r="AV308" s="262" t="str">
        <f>IF(AV307="","",VLOOKUP(AV307,'シフト記号表（勤務時間帯）'!$C$6:$K$35,9,FALSE))</f>
        <v/>
      </c>
      <c r="AW308" s="262" t="str">
        <f>IF(AW307="","",VLOOKUP(AW307,'シフト記号表（勤務時間帯）'!$C$6:$K$35,9,FALSE))</f>
        <v/>
      </c>
      <c r="AX308" s="549">
        <f>IF($BB$3="４週",SUM(S308:AT308),IF($BB$3="暦月",SUM(S308:AW308),""))</f>
        <v>0</v>
      </c>
      <c r="AY308" s="550"/>
      <c r="AZ308" s="551">
        <f>IF($BB$3="４週",AX308/4,IF($BB$3="暦月",'地密通所（100名）'!AX308/('地密通所（100名）'!$BB$8/7),""))</f>
        <v>0</v>
      </c>
      <c r="BA308" s="552"/>
      <c r="BB308" s="469"/>
      <c r="BC308" s="404"/>
      <c r="BD308" s="404"/>
      <c r="BE308" s="404"/>
      <c r="BF308" s="405"/>
    </row>
    <row r="309" spans="2:58" ht="20.25" customHeight="1" x14ac:dyDescent="0.4">
      <c r="B309" s="528"/>
      <c r="C309" s="422"/>
      <c r="D309" s="423"/>
      <c r="E309" s="424"/>
      <c r="F309" s="121">
        <f>C307</f>
        <v>0</v>
      </c>
      <c r="G309" s="446"/>
      <c r="H309" s="346"/>
      <c r="I309" s="347"/>
      <c r="J309" s="347"/>
      <c r="K309" s="348"/>
      <c r="L309" s="451"/>
      <c r="M309" s="452"/>
      <c r="N309" s="452"/>
      <c r="O309" s="453"/>
      <c r="P309" s="553" t="s">
        <v>50</v>
      </c>
      <c r="Q309" s="554"/>
      <c r="R309" s="555"/>
      <c r="S309" s="264" t="str">
        <f>IF(S307="","",VLOOKUP(S307,'シフト記号表（勤務時間帯）'!$C$6:$U$35,19,FALSE))</f>
        <v/>
      </c>
      <c r="T309" s="265" t="str">
        <f>IF(T307="","",VLOOKUP(T307,'シフト記号表（勤務時間帯）'!$C$6:$U$35,19,FALSE))</f>
        <v/>
      </c>
      <c r="U309" s="265" t="str">
        <f>IF(U307="","",VLOOKUP(U307,'シフト記号表（勤務時間帯）'!$C$6:$U$35,19,FALSE))</f>
        <v/>
      </c>
      <c r="V309" s="265" t="str">
        <f>IF(V307="","",VLOOKUP(V307,'シフト記号表（勤務時間帯）'!$C$6:$U$35,19,FALSE))</f>
        <v/>
      </c>
      <c r="W309" s="265" t="str">
        <f>IF(W307="","",VLOOKUP(W307,'シフト記号表（勤務時間帯）'!$C$6:$U$35,19,FALSE))</f>
        <v/>
      </c>
      <c r="X309" s="265" t="str">
        <f>IF(X307="","",VLOOKUP(X307,'シフト記号表（勤務時間帯）'!$C$6:$U$35,19,FALSE))</f>
        <v/>
      </c>
      <c r="Y309" s="266" t="str">
        <f>IF(Y307="","",VLOOKUP(Y307,'シフト記号表（勤務時間帯）'!$C$6:$U$35,19,FALSE))</f>
        <v/>
      </c>
      <c r="Z309" s="264" t="str">
        <f>IF(Z307="","",VLOOKUP(Z307,'シフト記号表（勤務時間帯）'!$C$6:$U$35,19,FALSE))</f>
        <v/>
      </c>
      <c r="AA309" s="265" t="str">
        <f>IF(AA307="","",VLOOKUP(AA307,'シフト記号表（勤務時間帯）'!$C$6:$U$35,19,FALSE))</f>
        <v/>
      </c>
      <c r="AB309" s="265" t="str">
        <f>IF(AB307="","",VLOOKUP(AB307,'シフト記号表（勤務時間帯）'!$C$6:$U$35,19,FALSE))</f>
        <v/>
      </c>
      <c r="AC309" s="265" t="str">
        <f>IF(AC307="","",VLOOKUP(AC307,'シフト記号表（勤務時間帯）'!$C$6:$U$35,19,FALSE))</f>
        <v/>
      </c>
      <c r="AD309" s="265" t="str">
        <f>IF(AD307="","",VLOOKUP(AD307,'シフト記号表（勤務時間帯）'!$C$6:$U$35,19,FALSE))</f>
        <v/>
      </c>
      <c r="AE309" s="265" t="str">
        <f>IF(AE307="","",VLOOKUP(AE307,'シフト記号表（勤務時間帯）'!$C$6:$U$35,19,FALSE))</f>
        <v/>
      </c>
      <c r="AF309" s="266" t="str">
        <f>IF(AF307="","",VLOOKUP(AF307,'シフト記号表（勤務時間帯）'!$C$6:$U$35,19,FALSE))</f>
        <v/>
      </c>
      <c r="AG309" s="264" t="str">
        <f>IF(AG307="","",VLOOKUP(AG307,'シフト記号表（勤務時間帯）'!$C$6:$U$35,19,FALSE))</f>
        <v/>
      </c>
      <c r="AH309" s="265" t="str">
        <f>IF(AH307="","",VLOOKUP(AH307,'シフト記号表（勤務時間帯）'!$C$6:$U$35,19,FALSE))</f>
        <v/>
      </c>
      <c r="AI309" s="265" t="str">
        <f>IF(AI307="","",VLOOKUP(AI307,'シフト記号表（勤務時間帯）'!$C$6:$U$35,19,FALSE))</f>
        <v/>
      </c>
      <c r="AJ309" s="265" t="str">
        <f>IF(AJ307="","",VLOOKUP(AJ307,'シフト記号表（勤務時間帯）'!$C$6:$U$35,19,FALSE))</f>
        <v/>
      </c>
      <c r="AK309" s="265" t="str">
        <f>IF(AK307="","",VLOOKUP(AK307,'シフト記号表（勤務時間帯）'!$C$6:$U$35,19,FALSE))</f>
        <v/>
      </c>
      <c r="AL309" s="265" t="str">
        <f>IF(AL307="","",VLOOKUP(AL307,'シフト記号表（勤務時間帯）'!$C$6:$U$35,19,FALSE))</f>
        <v/>
      </c>
      <c r="AM309" s="266" t="str">
        <f>IF(AM307="","",VLOOKUP(AM307,'シフト記号表（勤務時間帯）'!$C$6:$U$35,19,FALSE))</f>
        <v/>
      </c>
      <c r="AN309" s="264" t="str">
        <f>IF(AN307="","",VLOOKUP(AN307,'シフト記号表（勤務時間帯）'!$C$6:$U$35,19,FALSE))</f>
        <v/>
      </c>
      <c r="AO309" s="265" t="str">
        <f>IF(AO307="","",VLOOKUP(AO307,'シフト記号表（勤務時間帯）'!$C$6:$U$35,19,FALSE))</f>
        <v/>
      </c>
      <c r="AP309" s="265" t="str">
        <f>IF(AP307="","",VLOOKUP(AP307,'シフト記号表（勤務時間帯）'!$C$6:$U$35,19,FALSE))</f>
        <v/>
      </c>
      <c r="AQ309" s="265" t="str">
        <f>IF(AQ307="","",VLOOKUP(AQ307,'シフト記号表（勤務時間帯）'!$C$6:$U$35,19,FALSE))</f>
        <v/>
      </c>
      <c r="AR309" s="265" t="str">
        <f>IF(AR307="","",VLOOKUP(AR307,'シフト記号表（勤務時間帯）'!$C$6:$U$35,19,FALSE))</f>
        <v/>
      </c>
      <c r="AS309" s="265" t="str">
        <f>IF(AS307="","",VLOOKUP(AS307,'シフト記号表（勤務時間帯）'!$C$6:$U$35,19,FALSE))</f>
        <v/>
      </c>
      <c r="AT309" s="266" t="str">
        <f>IF(AT307="","",VLOOKUP(AT307,'シフト記号表（勤務時間帯）'!$C$6:$U$35,19,FALSE))</f>
        <v/>
      </c>
      <c r="AU309" s="264" t="str">
        <f>IF(AU307="","",VLOOKUP(AU307,'シフト記号表（勤務時間帯）'!$C$6:$U$35,19,FALSE))</f>
        <v/>
      </c>
      <c r="AV309" s="265" t="str">
        <f>IF(AV307="","",VLOOKUP(AV307,'シフト記号表（勤務時間帯）'!$C$6:$U$35,19,FALSE))</f>
        <v/>
      </c>
      <c r="AW309" s="265" t="str">
        <f>IF(AW307="","",VLOOKUP(AW307,'シフト記号表（勤務時間帯）'!$C$6:$U$35,19,FALSE))</f>
        <v/>
      </c>
      <c r="AX309" s="530">
        <f>IF($BB$3="４週",SUM(S309:AT309),IF($BB$3="暦月",SUM(S309:AW309),""))</f>
        <v>0</v>
      </c>
      <c r="AY309" s="531"/>
      <c r="AZ309" s="542">
        <f>IF($BB$3="４週",AX309/4,IF($BB$3="暦月",'地密通所（100名）'!AX309/('地密通所（100名）'!$BB$8/7),""))</f>
        <v>0</v>
      </c>
      <c r="BA309" s="543"/>
      <c r="BB309" s="470"/>
      <c r="BC309" s="452"/>
      <c r="BD309" s="452"/>
      <c r="BE309" s="452"/>
      <c r="BF309" s="453"/>
    </row>
    <row r="310" spans="2:58" ht="20.25" customHeight="1" x14ac:dyDescent="0.4">
      <c r="B310" s="528">
        <f>B307+1</f>
        <v>97</v>
      </c>
      <c r="C310" s="416"/>
      <c r="D310" s="417"/>
      <c r="E310" s="418"/>
      <c r="F310" s="118"/>
      <c r="G310" s="445"/>
      <c r="H310" s="447"/>
      <c r="I310" s="347"/>
      <c r="J310" s="347"/>
      <c r="K310" s="348"/>
      <c r="L310" s="448"/>
      <c r="M310" s="449"/>
      <c r="N310" s="449"/>
      <c r="O310" s="450"/>
      <c r="P310" s="536" t="s">
        <v>49</v>
      </c>
      <c r="Q310" s="537"/>
      <c r="R310" s="538"/>
      <c r="S310" s="274"/>
      <c r="T310" s="273"/>
      <c r="U310" s="273"/>
      <c r="V310" s="273"/>
      <c r="W310" s="273"/>
      <c r="X310" s="273"/>
      <c r="Y310" s="275"/>
      <c r="Z310" s="274"/>
      <c r="AA310" s="273"/>
      <c r="AB310" s="273"/>
      <c r="AC310" s="273"/>
      <c r="AD310" s="273"/>
      <c r="AE310" s="273"/>
      <c r="AF310" s="275"/>
      <c r="AG310" s="274"/>
      <c r="AH310" s="273"/>
      <c r="AI310" s="273"/>
      <c r="AJ310" s="273"/>
      <c r="AK310" s="273"/>
      <c r="AL310" s="273"/>
      <c r="AM310" s="275"/>
      <c r="AN310" s="274"/>
      <c r="AO310" s="273"/>
      <c r="AP310" s="273"/>
      <c r="AQ310" s="273"/>
      <c r="AR310" s="273"/>
      <c r="AS310" s="273"/>
      <c r="AT310" s="275"/>
      <c r="AU310" s="274"/>
      <c r="AV310" s="273"/>
      <c r="AW310" s="273"/>
      <c r="AX310" s="638"/>
      <c r="AY310" s="639"/>
      <c r="AZ310" s="640"/>
      <c r="BA310" s="641"/>
      <c r="BB310" s="468"/>
      <c r="BC310" s="449"/>
      <c r="BD310" s="449"/>
      <c r="BE310" s="449"/>
      <c r="BF310" s="450"/>
    </row>
    <row r="311" spans="2:58" ht="20.25" customHeight="1" x14ac:dyDescent="0.4">
      <c r="B311" s="528"/>
      <c r="C311" s="419"/>
      <c r="D311" s="420"/>
      <c r="E311" s="421"/>
      <c r="F311" s="92"/>
      <c r="G311" s="342"/>
      <c r="H311" s="346"/>
      <c r="I311" s="347"/>
      <c r="J311" s="347"/>
      <c r="K311" s="348"/>
      <c r="L311" s="403"/>
      <c r="M311" s="404"/>
      <c r="N311" s="404"/>
      <c r="O311" s="405"/>
      <c r="P311" s="546" t="s">
        <v>15</v>
      </c>
      <c r="Q311" s="547"/>
      <c r="R311" s="548"/>
      <c r="S311" s="261" t="str">
        <f>IF(S310="","",VLOOKUP(S310,'シフト記号表（勤務時間帯）'!$C$6:$K$35,9,FALSE))</f>
        <v/>
      </c>
      <c r="T311" s="262" t="str">
        <f>IF(T310="","",VLOOKUP(T310,'シフト記号表（勤務時間帯）'!$C$6:$K$35,9,FALSE))</f>
        <v/>
      </c>
      <c r="U311" s="262" t="str">
        <f>IF(U310="","",VLOOKUP(U310,'シフト記号表（勤務時間帯）'!$C$6:$K$35,9,FALSE))</f>
        <v/>
      </c>
      <c r="V311" s="262" t="str">
        <f>IF(V310="","",VLOOKUP(V310,'シフト記号表（勤務時間帯）'!$C$6:$K$35,9,FALSE))</f>
        <v/>
      </c>
      <c r="W311" s="262" t="str">
        <f>IF(W310="","",VLOOKUP(W310,'シフト記号表（勤務時間帯）'!$C$6:$K$35,9,FALSE))</f>
        <v/>
      </c>
      <c r="X311" s="262" t="str">
        <f>IF(X310="","",VLOOKUP(X310,'シフト記号表（勤務時間帯）'!$C$6:$K$35,9,FALSE))</f>
        <v/>
      </c>
      <c r="Y311" s="263" t="str">
        <f>IF(Y310="","",VLOOKUP(Y310,'シフト記号表（勤務時間帯）'!$C$6:$K$35,9,FALSE))</f>
        <v/>
      </c>
      <c r="Z311" s="261" t="str">
        <f>IF(Z310="","",VLOOKUP(Z310,'シフト記号表（勤務時間帯）'!$C$6:$K$35,9,FALSE))</f>
        <v/>
      </c>
      <c r="AA311" s="262" t="str">
        <f>IF(AA310="","",VLOOKUP(AA310,'シフト記号表（勤務時間帯）'!$C$6:$K$35,9,FALSE))</f>
        <v/>
      </c>
      <c r="AB311" s="262" t="str">
        <f>IF(AB310="","",VLOOKUP(AB310,'シフト記号表（勤務時間帯）'!$C$6:$K$35,9,FALSE))</f>
        <v/>
      </c>
      <c r="AC311" s="262" t="str">
        <f>IF(AC310="","",VLOOKUP(AC310,'シフト記号表（勤務時間帯）'!$C$6:$K$35,9,FALSE))</f>
        <v/>
      </c>
      <c r="AD311" s="262" t="str">
        <f>IF(AD310="","",VLOOKUP(AD310,'シフト記号表（勤務時間帯）'!$C$6:$K$35,9,FALSE))</f>
        <v/>
      </c>
      <c r="AE311" s="262" t="str">
        <f>IF(AE310="","",VLOOKUP(AE310,'シフト記号表（勤務時間帯）'!$C$6:$K$35,9,FALSE))</f>
        <v/>
      </c>
      <c r="AF311" s="263" t="str">
        <f>IF(AF310="","",VLOOKUP(AF310,'シフト記号表（勤務時間帯）'!$C$6:$K$35,9,FALSE))</f>
        <v/>
      </c>
      <c r="AG311" s="261" t="str">
        <f>IF(AG310="","",VLOOKUP(AG310,'シフト記号表（勤務時間帯）'!$C$6:$K$35,9,FALSE))</f>
        <v/>
      </c>
      <c r="AH311" s="262" t="str">
        <f>IF(AH310="","",VLOOKUP(AH310,'シフト記号表（勤務時間帯）'!$C$6:$K$35,9,FALSE))</f>
        <v/>
      </c>
      <c r="AI311" s="262" t="str">
        <f>IF(AI310="","",VLOOKUP(AI310,'シフト記号表（勤務時間帯）'!$C$6:$K$35,9,FALSE))</f>
        <v/>
      </c>
      <c r="AJ311" s="262" t="str">
        <f>IF(AJ310="","",VLOOKUP(AJ310,'シフト記号表（勤務時間帯）'!$C$6:$K$35,9,FALSE))</f>
        <v/>
      </c>
      <c r="AK311" s="262" t="str">
        <f>IF(AK310="","",VLOOKUP(AK310,'シフト記号表（勤務時間帯）'!$C$6:$K$35,9,FALSE))</f>
        <v/>
      </c>
      <c r="AL311" s="262" t="str">
        <f>IF(AL310="","",VLOOKUP(AL310,'シフト記号表（勤務時間帯）'!$C$6:$K$35,9,FALSE))</f>
        <v/>
      </c>
      <c r="AM311" s="263" t="str">
        <f>IF(AM310="","",VLOOKUP(AM310,'シフト記号表（勤務時間帯）'!$C$6:$K$35,9,FALSE))</f>
        <v/>
      </c>
      <c r="AN311" s="261" t="str">
        <f>IF(AN310="","",VLOOKUP(AN310,'シフト記号表（勤務時間帯）'!$C$6:$K$35,9,FALSE))</f>
        <v/>
      </c>
      <c r="AO311" s="262" t="str">
        <f>IF(AO310="","",VLOOKUP(AO310,'シフト記号表（勤務時間帯）'!$C$6:$K$35,9,FALSE))</f>
        <v/>
      </c>
      <c r="AP311" s="262" t="str">
        <f>IF(AP310="","",VLOOKUP(AP310,'シフト記号表（勤務時間帯）'!$C$6:$K$35,9,FALSE))</f>
        <v/>
      </c>
      <c r="AQ311" s="262" t="str">
        <f>IF(AQ310="","",VLOOKUP(AQ310,'シフト記号表（勤務時間帯）'!$C$6:$K$35,9,FALSE))</f>
        <v/>
      </c>
      <c r="AR311" s="262" t="str">
        <f>IF(AR310="","",VLOOKUP(AR310,'シフト記号表（勤務時間帯）'!$C$6:$K$35,9,FALSE))</f>
        <v/>
      </c>
      <c r="AS311" s="262" t="str">
        <f>IF(AS310="","",VLOOKUP(AS310,'シフト記号表（勤務時間帯）'!$C$6:$K$35,9,FALSE))</f>
        <v/>
      </c>
      <c r="AT311" s="263" t="str">
        <f>IF(AT310="","",VLOOKUP(AT310,'シフト記号表（勤務時間帯）'!$C$6:$K$35,9,FALSE))</f>
        <v/>
      </c>
      <c r="AU311" s="261" t="str">
        <f>IF(AU310="","",VLOOKUP(AU310,'シフト記号表（勤務時間帯）'!$C$6:$K$35,9,FALSE))</f>
        <v/>
      </c>
      <c r="AV311" s="262" t="str">
        <f>IF(AV310="","",VLOOKUP(AV310,'シフト記号表（勤務時間帯）'!$C$6:$K$35,9,FALSE))</f>
        <v/>
      </c>
      <c r="AW311" s="262" t="str">
        <f>IF(AW310="","",VLOOKUP(AW310,'シフト記号表（勤務時間帯）'!$C$6:$K$35,9,FALSE))</f>
        <v/>
      </c>
      <c r="AX311" s="549">
        <f>IF($BB$3="４週",SUM(S311:AT311),IF($BB$3="暦月",SUM(S311:AW311),""))</f>
        <v>0</v>
      </c>
      <c r="AY311" s="550"/>
      <c r="AZ311" s="551">
        <f>IF($BB$3="４週",AX311/4,IF($BB$3="暦月",'地密通所（100名）'!AX311/('地密通所（100名）'!$BB$8/7),""))</f>
        <v>0</v>
      </c>
      <c r="BA311" s="552"/>
      <c r="BB311" s="469"/>
      <c r="BC311" s="404"/>
      <c r="BD311" s="404"/>
      <c r="BE311" s="404"/>
      <c r="BF311" s="405"/>
    </row>
    <row r="312" spans="2:58" ht="20.25" customHeight="1" x14ac:dyDescent="0.4">
      <c r="B312" s="528"/>
      <c r="C312" s="422"/>
      <c r="D312" s="423"/>
      <c r="E312" s="424"/>
      <c r="F312" s="121">
        <f>C310</f>
        <v>0</v>
      </c>
      <c r="G312" s="446"/>
      <c r="H312" s="346"/>
      <c r="I312" s="347"/>
      <c r="J312" s="347"/>
      <c r="K312" s="348"/>
      <c r="L312" s="451"/>
      <c r="M312" s="452"/>
      <c r="N312" s="452"/>
      <c r="O312" s="453"/>
      <c r="P312" s="553" t="s">
        <v>50</v>
      </c>
      <c r="Q312" s="554"/>
      <c r="R312" s="555"/>
      <c r="S312" s="264" t="str">
        <f>IF(S310="","",VLOOKUP(S310,'シフト記号表（勤務時間帯）'!$C$6:$U$35,19,FALSE))</f>
        <v/>
      </c>
      <c r="T312" s="265" t="str">
        <f>IF(T310="","",VLOOKUP(T310,'シフト記号表（勤務時間帯）'!$C$6:$U$35,19,FALSE))</f>
        <v/>
      </c>
      <c r="U312" s="265" t="str">
        <f>IF(U310="","",VLOOKUP(U310,'シフト記号表（勤務時間帯）'!$C$6:$U$35,19,FALSE))</f>
        <v/>
      </c>
      <c r="V312" s="265" t="str">
        <f>IF(V310="","",VLOOKUP(V310,'シフト記号表（勤務時間帯）'!$C$6:$U$35,19,FALSE))</f>
        <v/>
      </c>
      <c r="W312" s="265" t="str">
        <f>IF(W310="","",VLOOKUP(W310,'シフト記号表（勤務時間帯）'!$C$6:$U$35,19,FALSE))</f>
        <v/>
      </c>
      <c r="X312" s="265" t="str">
        <f>IF(X310="","",VLOOKUP(X310,'シフト記号表（勤務時間帯）'!$C$6:$U$35,19,FALSE))</f>
        <v/>
      </c>
      <c r="Y312" s="266" t="str">
        <f>IF(Y310="","",VLOOKUP(Y310,'シフト記号表（勤務時間帯）'!$C$6:$U$35,19,FALSE))</f>
        <v/>
      </c>
      <c r="Z312" s="264" t="str">
        <f>IF(Z310="","",VLOOKUP(Z310,'シフト記号表（勤務時間帯）'!$C$6:$U$35,19,FALSE))</f>
        <v/>
      </c>
      <c r="AA312" s="265" t="str">
        <f>IF(AA310="","",VLOOKUP(AA310,'シフト記号表（勤務時間帯）'!$C$6:$U$35,19,FALSE))</f>
        <v/>
      </c>
      <c r="AB312" s="265" t="str">
        <f>IF(AB310="","",VLOOKUP(AB310,'シフト記号表（勤務時間帯）'!$C$6:$U$35,19,FALSE))</f>
        <v/>
      </c>
      <c r="AC312" s="265" t="str">
        <f>IF(AC310="","",VLOOKUP(AC310,'シフト記号表（勤務時間帯）'!$C$6:$U$35,19,FALSE))</f>
        <v/>
      </c>
      <c r="AD312" s="265" t="str">
        <f>IF(AD310="","",VLOOKUP(AD310,'シフト記号表（勤務時間帯）'!$C$6:$U$35,19,FALSE))</f>
        <v/>
      </c>
      <c r="AE312" s="265" t="str">
        <f>IF(AE310="","",VLOOKUP(AE310,'シフト記号表（勤務時間帯）'!$C$6:$U$35,19,FALSE))</f>
        <v/>
      </c>
      <c r="AF312" s="266" t="str">
        <f>IF(AF310="","",VLOOKUP(AF310,'シフト記号表（勤務時間帯）'!$C$6:$U$35,19,FALSE))</f>
        <v/>
      </c>
      <c r="AG312" s="264" t="str">
        <f>IF(AG310="","",VLOOKUP(AG310,'シフト記号表（勤務時間帯）'!$C$6:$U$35,19,FALSE))</f>
        <v/>
      </c>
      <c r="AH312" s="265" t="str">
        <f>IF(AH310="","",VLOOKUP(AH310,'シフト記号表（勤務時間帯）'!$C$6:$U$35,19,FALSE))</f>
        <v/>
      </c>
      <c r="AI312" s="265" t="str">
        <f>IF(AI310="","",VLOOKUP(AI310,'シフト記号表（勤務時間帯）'!$C$6:$U$35,19,FALSE))</f>
        <v/>
      </c>
      <c r="AJ312" s="265" t="str">
        <f>IF(AJ310="","",VLOOKUP(AJ310,'シフト記号表（勤務時間帯）'!$C$6:$U$35,19,FALSE))</f>
        <v/>
      </c>
      <c r="AK312" s="265" t="str">
        <f>IF(AK310="","",VLOOKUP(AK310,'シフト記号表（勤務時間帯）'!$C$6:$U$35,19,FALSE))</f>
        <v/>
      </c>
      <c r="AL312" s="265" t="str">
        <f>IF(AL310="","",VLOOKUP(AL310,'シフト記号表（勤務時間帯）'!$C$6:$U$35,19,FALSE))</f>
        <v/>
      </c>
      <c r="AM312" s="266" t="str">
        <f>IF(AM310="","",VLOOKUP(AM310,'シフト記号表（勤務時間帯）'!$C$6:$U$35,19,FALSE))</f>
        <v/>
      </c>
      <c r="AN312" s="264" t="str">
        <f>IF(AN310="","",VLOOKUP(AN310,'シフト記号表（勤務時間帯）'!$C$6:$U$35,19,FALSE))</f>
        <v/>
      </c>
      <c r="AO312" s="265" t="str">
        <f>IF(AO310="","",VLOOKUP(AO310,'シフト記号表（勤務時間帯）'!$C$6:$U$35,19,FALSE))</f>
        <v/>
      </c>
      <c r="AP312" s="265" t="str">
        <f>IF(AP310="","",VLOOKUP(AP310,'シフト記号表（勤務時間帯）'!$C$6:$U$35,19,FALSE))</f>
        <v/>
      </c>
      <c r="AQ312" s="265" t="str">
        <f>IF(AQ310="","",VLOOKUP(AQ310,'シフト記号表（勤務時間帯）'!$C$6:$U$35,19,FALSE))</f>
        <v/>
      </c>
      <c r="AR312" s="265" t="str">
        <f>IF(AR310="","",VLOOKUP(AR310,'シフト記号表（勤務時間帯）'!$C$6:$U$35,19,FALSE))</f>
        <v/>
      </c>
      <c r="AS312" s="265" t="str">
        <f>IF(AS310="","",VLOOKUP(AS310,'シフト記号表（勤務時間帯）'!$C$6:$U$35,19,FALSE))</f>
        <v/>
      </c>
      <c r="AT312" s="266" t="str">
        <f>IF(AT310="","",VLOOKUP(AT310,'シフト記号表（勤務時間帯）'!$C$6:$U$35,19,FALSE))</f>
        <v/>
      </c>
      <c r="AU312" s="264" t="str">
        <f>IF(AU310="","",VLOOKUP(AU310,'シフト記号表（勤務時間帯）'!$C$6:$U$35,19,FALSE))</f>
        <v/>
      </c>
      <c r="AV312" s="265" t="str">
        <f>IF(AV310="","",VLOOKUP(AV310,'シフト記号表（勤務時間帯）'!$C$6:$U$35,19,FALSE))</f>
        <v/>
      </c>
      <c r="AW312" s="265" t="str">
        <f>IF(AW310="","",VLOOKUP(AW310,'シフト記号表（勤務時間帯）'!$C$6:$U$35,19,FALSE))</f>
        <v/>
      </c>
      <c r="AX312" s="530">
        <f>IF($BB$3="４週",SUM(S312:AT312),IF($BB$3="暦月",SUM(S312:AW312),""))</f>
        <v>0</v>
      </c>
      <c r="AY312" s="531"/>
      <c r="AZ312" s="542">
        <f>IF($BB$3="４週",AX312/4,IF($BB$3="暦月",'地密通所（100名）'!AX312/('地密通所（100名）'!$BB$8/7),""))</f>
        <v>0</v>
      </c>
      <c r="BA312" s="543"/>
      <c r="BB312" s="470"/>
      <c r="BC312" s="452"/>
      <c r="BD312" s="452"/>
      <c r="BE312" s="452"/>
      <c r="BF312" s="453"/>
    </row>
    <row r="313" spans="2:58" ht="20.25" customHeight="1" x14ac:dyDescent="0.4">
      <c r="B313" s="528">
        <f>B310+1</f>
        <v>98</v>
      </c>
      <c r="C313" s="416"/>
      <c r="D313" s="417"/>
      <c r="E313" s="418"/>
      <c r="F313" s="118"/>
      <c r="G313" s="445"/>
      <c r="H313" s="447"/>
      <c r="I313" s="347"/>
      <c r="J313" s="347"/>
      <c r="K313" s="348"/>
      <c r="L313" s="448"/>
      <c r="M313" s="449"/>
      <c r="N313" s="449"/>
      <c r="O313" s="450"/>
      <c r="P313" s="536" t="s">
        <v>49</v>
      </c>
      <c r="Q313" s="537"/>
      <c r="R313" s="538"/>
      <c r="S313" s="274"/>
      <c r="T313" s="273"/>
      <c r="U313" s="273"/>
      <c r="V313" s="273"/>
      <c r="W313" s="273"/>
      <c r="X313" s="273"/>
      <c r="Y313" s="275"/>
      <c r="Z313" s="274"/>
      <c r="AA313" s="273"/>
      <c r="AB313" s="273"/>
      <c r="AC313" s="273"/>
      <c r="AD313" s="273"/>
      <c r="AE313" s="273"/>
      <c r="AF313" s="275"/>
      <c r="AG313" s="274"/>
      <c r="AH313" s="273"/>
      <c r="AI313" s="273"/>
      <c r="AJ313" s="273"/>
      <c r="AK313" s="273"/>
      <c r="AL313" s="273"/>
      <c r="AM313" s="275"/>
      <c r="AN313" s="274"/>
      <c r="AO313" s="273"/>
      <c r="AP313" s="273"/>
      <c r="AQ313" s="273"/>
      <c r="AR313" s="273"/>
      <c r="AS313" s="273"/>
      <c r="AT313" s="275"/>
      <c r="AU313" s="274"/>
      <c r="AV313" s="273"/>
      <c r="AW313" s="273"/>
      <c r="AX313" s="638"/>
      <c r="AY313" s="639"/>
      <c r="AZ313" s="640"/>
      <c r="BA313" s="641"/>
      <c r="BB313" s="468"/>
      <c r="BC313" s="449"/>
      <c r="BD313" s="449"/>
      <c r="BE313" s="449"/>
      <c r="BF313" s="450"/>
    </row>
    <row r="314" spans="2:58" ht="20.25" customHeight="1" x14ac:dyDescent="0.4">
      <c r="B314" s="528"/>
      <c r="C314" s="419"/>
      <c r="D314" s="420"/>
      <c r="E314" s="421"/>
      <c r="F314" s="92"/>
      <c r="G314" s="342"/>
      <c r="H314" s="346"/>
      <c r="I314" s="347"/>
      <c r="J314" s="347"/>
      <c r="K314" s="348"/>
      <c r="L314" s="403"/>
      <c r="M314" s="404"/>
      <c r="N314" s="404"/>
      <c r="O314" s="405"/>
      <c r="P314" s="546" t="s">
        <v>15</v>
      </c>
      <c r="Q314" s="547"/>
      <c r="R314" s="548"/>
      <c r="S314" s="261" t="str">
        <f>IF(S313="","",VLOOKUP(S313,'シフト記号表（勤務時間帯）'!$C$6:$K$35,9,FALSE))</f>
        <v/>
      </c>
      <c r="T314" s="262" t="str">
        <f>IF(T313="","",VLOOKUP(T313,'シフト記号表（勤務時間帯）'!$C$6:$K$35,9,FALSE))</f>
        <v/>
      </c>
      <c r="U314" s="262" t="str">
        <f>IF(U313="","",VLOOKUP(U313,'シフト記号表（勤務時間帯）'!$C$6:$K$35,9,FALSE))</f>
        <v/>
      </c>
      <c r="V314" s="262" t="str">
        <f>IF(V313="","",VLOOKUP(V313,'シフト記号表（勤務時間帯）'!$C$6:$K$35,9,FALSE))</f>
        <v/>
      </c>
      <c r="W314" s="262" t="str">
        <f>IF(W313="","",VLOOKUP(W313,'シフト記号表（勤務時間帯）'!$C$6:$K$35,9,FALSE))</f>
        <v/>
      </c>
      <c r="X314" s="262" t="str">
        <f>IF(X313="","",VLOOKUP(X313,'シフト記号表（勤務時間帯）'!$C$6:$K$35,9,FALSE))</f>
        <v/>
      </c>
      <c r="Y314" s="263" t="str">
        <f>IF(Y313="","",VLOOKUP(Y313,'シフト記号表（勤務時間帯）'!$C$6:$K$35,9,FALSE))</f>
        <v/>
      </c>
      <c r="Z314" s="261" t="str">
        <f>IF(Z313="","",VLOOKUP(Z313,'シフト記号表（勤務時間帯）'!$C$6:$K$35,9,FALSE))</f>
        <v/>
      </c>
      <c r="AA314" s="262" t="str">
        <f>IF(AA313="","",VLOOKUP(AA313,'シフト記号表（勤務時間帯）'!$C$6:$K$35,9,FALSE))</f>
        <v/>
      </c>
      <c r="AB314" s="262" t="str">
        <f>IF(AB313="","",VLOOKUP(AB313,'シフト記号表（勤務時間帯）'!$C$6:$K$35,9,FALSE))</f>
        <v/>
      </c>
      <c r="AC314" s="262" t="str">
        <f>IF(AC313="","",VLOOKUP(AC313,'シフト記号表（勤務時間帯）'!$C$6:$K$35,9,FALSE))</f>
        <v/>
      </c>
      <c r="AD314" s="262" t="str">
        <f>IF(AD313="","",VLOOKUP(AD313,'シフト記号表（勤務時間帯）'!$C$6:$K$35,9,FALSE))</f>
        <v/>
      </c>
      <c r="AE314" s="262" t="str">
        <f>IF(AE313="","",VLOOKUP(AE313,'シフト記号表（勤務時間帯）'!$C$6:$K$35,9,FALSE))</f>
        <v/>
      </c>
      <c r="AF314" s="263" t="str">
        <f>IF(AF313="","",VLOOKUP(AF313,'シフト記号表（勤務時間帯）'!$C$6:$K$35,9,FALSE))</f>
        <v/>
      </c>
      <c r="AG314" s="261" t="str">
        <f>IF(AG313="","",VLOOKUP(AG313,'シフト記号表（勤務時間帯）'!$C$6:$K$35,9,FALSE))</f>
        <v/>
      </c>
      <c r="AH314" s="262" t="str">
        <f>IF(AH313="","",VLOOKUP(AH313,'シフト記号表（勤務時間帯）'!$C$6:$K$35,9,FALSE))</f>
        <v/>
      </c>
      <c r="AI314" s="262" t="str">
        <f>IF(AI313="","",VLOOKUP(AI313,'シフト記号表（勤務時間帯）'!$C$6:$K$35,9,FALSE))</f>
        <v/>
      </c>
      <c r="AJ314" s="262" t="str">
        <f>IF(AJ313="","",VLOOKUP(AJ313,'シフト記号表（勤務時間帯）'!$C$6:$K$35,9,FALSE))</f>
        <v/>
      </c>
      <c r="AK314" s="262" t="str">
        <f>IF(AK313="","",VLOOKUP(AK313,'シフト記号表（勤務時間帯）'!$C$6:$K$35,9,FALSE))</f>
        <v/>
      </c>
      <c r="AL314" s="262" t="str">
        <f>IF(AL313="","",VLOOKUP(AL313,'シフト記号表（勤務時間帯）'!$C$6:$K$35,9,FALSE))</f>
        <v/>
      </c>
      <c r="AM314" s="263" t="str">
        <f>IF(AM313="","",VLOOKUP(AM313,'シフト記号表（勤務時間帯）'!$C$6:$K$35,9,FALSE))</f>
        <v/>
      </c>
      <c r="AN314" s="261" t="str">
        <f>IF(AN313="","",VLOOKUP(AN313,'シフト記号表（勤務時間帯）'!$C$6:$K$35,9,FALSE))</f>
        <v/>
      </c>
      <c r="AO314" s="262" t="str">
        <f>IF(AO313="","",VLOOKUP(AO313,'シフト記号表（勤務時間帯）'!$C$6:$K$35,9,FALSE))</f>
        <v/>
      </c>
      <c r="AP314" s="262" t="str">
        <f>IF(AP313="","",VLOOKUP(AP313,'シフト記号表（勤務時間帯）'!$C$6:$K$35,9,FALSE))</f>
        <v/>
      </c>
      <c r="AQ314" s="262" t="str">
        <f>IF(AQ313="","",VLOOKUP(AQ313,'シフト記号表（勤務時間帯）'!$C$6:$K$35,9,FALSE))</f>
        <v/>
      </c>
      <c r="AR314" s="262" t="str">
        <f>IF(AR313="","",VLOOKUP(AR313,'シフト記号表（勤務時間帯）'!$C$6:$K$35,9,FALSE))</f>
        <v/>
      </c>
      <c r="AS314" s="262" t="str">
        <f>IF(AS313="","",VLOOKUP(AS313,'シフト記号表（勤務時間帯）'!$C$6:$K$35,9,FALSE))</f>
        <v/>
      </c>
      <c r="AT314" s="263" t="str">
        <f>IF(AT313="","",VLOOKUP(AT313,'シフト記号表（勤務時間帯）'!$C$6:$K$35,9,FALSE))</f>
        <v/>
      </c>
      <c r="AU314" s="261" t="str">
        <f>IF(AU313="","",VLOOKUP(AU313,'シフト記号表（勤務時間帯）'!$C$6:$K$35,9,FALSE))</f>
        <v/>
      </c>
      <c r="AV314" s="262" t="str">
        <f>IF(AV313="","",VLOOKUP(AV313,'シフト記号表（勤務時間帯）'!$C$6:$K$35,9,FALSE))</f>
        <v/>
      </c>
      <c r="AW314" s="262" t="str">
        <f>IF(AW313="","",VLOOKUP(AW313,'シフト記号表（勤務時間帯）'!$C$6:$K$35,9,FALSE))</f>
        <v/>
      </c>
      <c r="AX314" s="549">
        <f>IF($BB$3="４週",SUM(S314:AT314),IF($BB$3="暦月",SUM(S314:AW314),""))</f>
        <v>0</v>
      </c>
      <c r="AY314" s="550"/>
      <c r="AZ314" s="551">
        <f>IF($BB$3="４週",AX314/4,IF($BB$3="暦月",'地密通所（100名）'!AX314/('地密通所（100名）'!$BB$8/7),""))</f>
        <v>0</v>
      </c>
      <c r="BA314" s="552"/>
      <c r="BB314" s="469"/>
      <c r="BC314" s="404"/>
      <c r="BD314" s="404"/>
      <c r="BE314" s="404"/>
      <c r="BF314" s="405"/>
    </row>
    <row r="315" spans="2:58" ht="20.25" customHeight="1" x14ac:dyDescent="0.4">
      <c r="B315" s="528"/>
      <c r="C315" s="422"/>
      <c r="D315" s="423"/>
      <c r="E315" s="424"/>
      <c r="F315" s="121">
        <f>C313</f>
        <v>0</v>
      </c>
      <c r="G315" s="446"/>
      <c r="H315" s="346"/>
      <c r="I315" s="347"/>
      <c r="J315" s="347"/>
      <c r="K315" s="348"/>
      <c r="L315" s="451"/>
      <c r="M315" s="452"/>
      <c r="N315" s="452"/>
      <c r="O315" s="453"/>
      <c r="P315" s="553" t="s">
        <v>50</v>
      </c>
      <c r="Q315" s="554"/>
      <c r="R315" s="555"/>
      <c r="S315" s="264" t="str">
        <f>IF(S313="","",VLOOKUP(S313,'シフト記号表（勤務時間帯）'!$C$6:$U$35,19,FALSE))</f>
        <v/>
      </c>
      <c r="T315" s="265" t="str">
        <f>IF(T313="","",VLOOKUP(T313,'シフト記号表（勤務時間帯）'!$C$6:$U$35,19,FALSE))</f>
        <v/>
      </c>
      <c r="U315" s="265" t="str">
        <f>IF(U313="","",VLOOKUP(U313,'シフト記号表（勤務時間帯）'!$C$6:$U$35,19,FALSE))</f>
        <v/>
      </c>
      <c r="V315" s="265" t="str">
        <f>IF(V313="","",VLOOKUP(V313,'シフト記号表（勤務時間帯）'!$C$6:$U$35,19,FALSE))</f>
        <v/>
      </c>
      <c r="W315" s="265" t="str">
        <f>IF(W313="","",VLOOKUP(W313,'シフト記号表（勤務時間帯）'!$C$6:$U$35,19,FALSE))</f>
        <v/>
      </c>
      <c r="X315" s="265" t="str">
        <f>IF(X313="","",VLOOKUP(X313,'シフト記号表（勤務時間帯）'!$C$6:$U$35,19,FALSE))</f>
        <v/>
      </c>
      <c r="Y315" s="266" t="str">
        <f>IF(Y313="","",VLOOKUP(Y313,'シフト記号表（勤務時間帯）'!$C$6:$U$35,19,FALSE))</f>
        <v/>
      </c>
      <c r="Z315" s="264" t="str">
        <f>IF(Z313="","",VLOOKUP(Z313,'シフト記号表（勤務時間帯）'!$C$6:$U$35,19,FALSE))</f>
        <v/>
      </c>
      <c r="AA315" s="265" t="str">
        <f>IF(AA313="","",VLOOKUP(AA313,'シフト記号表（勤務時間帯）'!$C$6:$U$35,19,FALSE))</f>
        <v/>
      </c>
      <c r="AB315" s="265" t="str">
        <f>IF(AB313="","",VLOOKUP(AB313,'シフト記号表（勤務時間帯）'!$C$6:$U$35,19,FALSE))</f>
        <v/>
      </c>
      <c r="AC315" s="265" t="str">
        <f>IF(AC313="","",VLOOKUP(AC313,'シフト記号表（勤務時間帯）'!$C$6:$U$35,19,FALSE))</f>
        <v/>
      </c>
      <c r="AD315" s="265" t="str">
        <f>IF(AD313="","",VLOOKUP(AD313,'シフト記号表（勤務時間帯）'!$C$6:$U$35,19,FALSE))</f>
        <v/>
      </c>
      <c r="AE315" s="265" t="str">
        <f>IF(AE313="","",VLOOKUP(AE313,'シフト記号表（勤務時間帯）'!$C$6:$U$35,19,FALSE))</f>
        <v/>
      </c>
      <c r="AF315" s="266" t="str">
        <f>IF(AF313="","",VLOOKUP(AF313,'シフト記号表（勤務時間帯）'!$C$6:$U$35,19,FALSE))</f>
        <v/>
      </c>
      <c r="AG315" s="264" t="str">
        <f>IF(AG313="","",VLOOKUP(AG313,'シフト記号表（勤務時間帯）'!$C$6:$U$35,19,FALSE))</f>
        <v/>
      </c>
      <c r="AH315" s="265" t="str">
        <f>IF(AH313="","",VLOOKUP(AH313,'シフト記号表（勤務時間帯）'!$C$6:$U$35,19,FALSE))</f>
        <v/>
      </c>
      <c r="AI315" s="265" t="str">
        <f>IF(AI313="","",VLOOKUP(AI313,'シフト記号表（勤務時間帯）'!$C$6:$U$35,19,FALSE))</f>
        <v/>
      </c>
      <c r="AJ315" s="265" t="str">
        <f>IF(AJ313="","",VLOOKUP(AJ313,'シフト記号表（勤務時間帯）'!$C$6:$U$35,19,FALSE))</f>
        <v/>
      </c>
      <c r="AK315" s="265" t="str">
        <f>IF(AK313="","",VLOOKUP(AK313,'シフト記号表（勤務時間帯）'!$C$6:$U$35,19,FALSE))</f>
        <v/>
      </c>
      <c r="AL315" s="265" t="str">
        <f>IF(AL313="","",VLOOKUP(AL313,'シフト記号表（勤務時間帯）'!$C$6:$U$35,19,FALSE))</f>
        <v/>
      </c>
      <c r="AM315" s="266" t="str">
        <f>IF(AM313="","",VLOOKUP(AM313,'シフト記号表（勤務時間帯）'!$C$6:$U$35,19,FALSE))</f>
        <v/>
      </c>
      <c r="AN315" s="264" t="str">
        <f>IF(AN313="","",VLOOKUP(AN313,'シフト記号表（勤務時間帯）'!$C$6:$U$35,19,FALSE))</f>
        <v/>
      </c>
      <c r="AO315" s="265" t="str">
        <f>IF(AO313="","",VLOOKUP(AO313,'シフト記号表（勤務時間帯）'!$C$6:$U$35,19,FALSE))</f>
        <v/>
      </c>
      <c r="AP315" s="265" t="str">
        <f>IF(AP313="","",VLOOKUP(AP313,'シフト記号表（勤務時間帯）'!$C$6:$U$35,19,FALSE))</f>
        <v/>
      </c>
      <c r="AQ315" s="265" t="str">
        <f>IF(AQ313="","",VLOOKUP(AQ313,'シフト記号表（勤務時間帯）'!$C$6:$U$35,19,FALSE))</f>
        <v/>
      </c>
      <c r="AR315" s="265" t="str">
        <f>IF(AR313="","",VLOOKUP(AR313,'シフト記号表（勤務時間帯）'!$C$6:$U$35,19,FALSE))</f>
        <v/>
      </c>
      <c r="AS315" s="265" t="str">
        <f>IF(AS313="","",VLOOKUP(AS313,'シフト記号表（勤務時間帯）'!$C$6:$U$35,19,FALSE))</f>
        <v/>
      </c>
      <c r="AT315" s="266" t="str">
        <f>IF(AT313="","",VLOOKUP(AT313,'シフト記号表（勤務時間帯）'!$C$6:$U$35,19,FALSE))</f>
        <v/>
      </c>
      <c r="AU315" s="264" t="str">
        <f>IF(AU313="","",VLOOKUP(AU313,'シフト記号表（勤務時間帯）'!$C$6:$U$35,19,FALSE))</f>
        <v/>
      </c>
      <c r="AV315" s="265" t="str">
        <f>IF(AV313="","",VLOOKUP(AV313,'シフト記号表（勤務時間帯）'!$C$6:$U$35,19,FALSE))</f>
        <v/>
      </c>
      <c r="AW315" s="265" t="str">
        <f>IF(AW313="","",VLOOKUP(AW313,'シフト記号表（勤務時間帯）'!$C$6:$U$35,19,FALSE))</f>
        <v/>
      </c>
      <c r="AX315" s="530">
        <f>IF($BB$3="４週",SUM(S315:AT315),IF($BB$3="暦月",SUM(S315:AW315),""))</f>
        <v>0</v>
      </c>
      <c r="AY315" s="531"/>
      <c r="AZ315" s="542">
        <f>IF($BB$3="４週",AX315/4,IF($BB$3="暦月",'地密通所（100名）'!AX315/('地密通所（100名）'!$BB$8/7),""))</f>
        <v>0</v>
      </c>
      <c r="BA315" s="543"/>
      <c r="BB315" s="470"/>
      <c r="BC315" s="452"/>
      <c r="BD315" s="452"/>
      <c r="BE315" s="452"/>
      <c r="BF315" s="453"/>
    </row>
    <row r="316" spans="2:58" ht="20.25" customHeight="1" x14ac:dyDescent="0.4">
      <c r="B316" s="528">
        <f>B313+1</f>
        <v>99</v>
      </c>
      <c r="C316" s="416"/>
      <c r="D316" s="417"/>
      <c r="E316" s="418"/>
      <c r="F316" s="118"/>
      <c r="G316" s="445"/>
      <c r="H316" s="447"/>
      <c r="I316" s="347"/>
      <c r="J316" s="347"/>
      <c r="K316" s="348"/>
      <c r="L316" s="448"/>
      <c r="M316" s="449"/>
      <c r="N316" s="449"/>
      <c r="O316" s="450"/>
      <c r="P316" s="536" t="s">
        <v>49</v>
      </c>
      <c r="Q316" s="537"/>
      <c r="R316" s="538"/>
      <c r="S316" s="274"/>
      <c r="T316" s="273"/>
      <c r="U316" s="273"/>
      <c r="V316" s="273"/>
      <c r="W316" s="273"/>
      <c r="X316" s="273"/>
      <c r="Y316" s="275"/>
      <c r="Z316" s="274"/>
      <c r="AA316" s="273"/>
      <c r="AB316" s="273"/>
      <c r="AC316" s="273"/>
      <c r="AD316" s="273"/>
      <c r="AE316" s="273"/>
      <c r="AF316" s="275"/>
      <c r="AG316" s="274"/>
      <c r="AH316" s="273"/>
      <c r="AI316" s="273"/>
      <c r="AJ316" s="273"/>
      <c r="AK316" s="273"/>
      <c r="AL316" s="273"/>
      <c r="AM316" s="275"/>
      <c r="AN316" s="274"/>
      <c r="AO316" s="273"/>
      <c r="AP316" s="273"/>
      <c r="AQ316" s="273"/>
      <c r="AR316" s="273"/>
      <c r="AS316" s="273"/>
      <c r="AT316" s="275"/>
      <c r="AU316" s="274"/>
      <c r="AV316" s="273"/>
      <c r="AW316" s="273"/>
      <c r="AX316" s="638"/>
      <c r="AY316" s="639"/>
      <c r="AZ316" s="640"/>
      <c r="BA316" s="641"/>
      <c r="BB316" s="468"/>
      <c r="BC316" s="449"/>
      <c r="BD316" s="449"/>
      <c r="BE316" s="449"/>
      <c r="BF316" s="450"/>
    </row>
    <row r="317" spans="2:58" ht="20.25" customHeight="1" x14ac:dyDescent="0.4">
      <c r="B317" s="528"/>
      <c r="C317" s="419"/>
      <c r="D317" s="420"/>
      <c r="E317" s="421"/>
      <c r="F317" s="92"/>
      <c r="G317" s="342"/>
      <c r="H317" s="346"/>
      <c r="I317" s="347"/>
      <c r="J317" s="347"/>
      <c r="K317" s="348"/>
      <c r="L317" s="403"/>
      <c r="M317" s="404"/>
      <c r="N317" s="404"/>
      <c r="O317" s="405"/>
      <c r="P317" s="546" t="s">
        <v>15</v>
      </c>
      <c r="Q317" s="547"/>
      <c r="R317" s="548"/>
      <c r="S317" s="261" t="str">
        <f>IF(S316="","",VLOOKUP(S316,'シフト記号表（勤務時間帯）'!$C$6:$K$35,9,FALSE))</f>
        <v/>
      </c>
      <c r="T317" s="262" t="str">
        <f>IF(T316="","",VLOOKUP(T316,'シフト記号表（勤務時間帯）'!$C$6:$K$35,9,FALSE))</f>
        <v/>
      </c>
      <c r="U317" s="262" t="str">
        <f>IF(U316="","",VLOOKUP(U316,'シフト記号表（勤務時間帯）'!$C$6:$K$35,9,FALSE))</f>
        <v/>
      </c>
      <c r="V317" s="262" t="str">
        <f>IF(V316="","",VLOOKUP(V316,'シフト記号表（勤務時間帯）'!$C$6:$K$35,9,FALSE))</f>
        <v/>
      </c>
      <c r="W317" s="262" t="str">
        <f>IF(W316="","",VLOOKUP(W316,'シフト記号表（勤務時間帯）'!$C$6:$K$35,9,FALSE))</f>
        <v/>
      </c>
      <c r="X317" s="262" t="str">
        <f>IF(X316="","",VLOOKUP(X316,'シフト記号表（勤務時間帯）'!$C$6:$K$35,9,FALSE))</f>
        <v/>
      </c>
      <c r="Y317" s="263" t="str">
        <f>IF(Y316="","",VLOOKUP(Y316,'シフト記号表（勤務時間帯）'!$C$6:$K$35,9,FALSE))</f>
        <v/>
      </c>
      <c r="Z317" s="261" t="str">
        <f>IF(Z316="","",VLOOKUP(Z316,'シフト記号表（勤務時間帯）'!$C$6:$K$35,9,FALSE))</f>
        <v/>
      </c>
      <c r="AA317" s="262" t="str">
        <f>IF(AA316="","",VLOOKUP(AA316,'シフト記号表（勤務時間帯）'!$C$6:$K$35,9,FALSE))</f>
        <v/>
      </c>
      <c r="AB317" s="262" t="str">
        <f>IF(AB316="","",VLOOKUP(AB316,'シフト記号表（勤務時間帯）'!$C$6:$K$35,9,FALSE))</f>
        <v/>
      </c>
      <c r="AC317" s="262" t="str">
        <f>IF(AC316="","",VLOOKUP(AC316,'シフト記号表（勤務時間帯）'!$C$6:$K$35,9,FALSE))</f>
        <v/>
      </c>
      <c r="AD317" s="262" t="str">
        <f>IF(AD316="","",VLOOKUP(AD316,'シフト記号表（勤務時間帯）'!$C$6:$K$35,9,FALSE))</f>
        <v/>
      </c>
      <c r="AE317" s="262" t="str">
        <f>IF(AE316="","",VLOOKUP(AE316,'シフト記号表（勤務時間帯）'!$C$6:$K$35,9,FALSE))</f>
        <v/>
      </c>
      <c r="AF317" s="263" t="str">
        <f>IF(AF316="","",VLOOKUP(AF316,'シフト記号表（勤務時間帯）'!$C$6:$K$35,9,FALSE))</f>
        <v/>
      </c>
      <c r="AG317" s="261" t="str">
        <f>IF(AG316="","",VLOOKUP(AG316,'シフト記号表（勤務時間帯）'!$C$6:$K$35,9,FALSE))</f>
        <v/>
      </c>
      <c r="AH317" s="262" t="str">
        <f>IF(AH316="","",VLOOKUP(AH316,'シフト記号表（勤務時間帯）'!$C$6:$K$35,9,FALSE))</f>
        <v/>
      </c>
      <c r="AI317" s="262" t="str">
        <f>IF(AI316="","",VLOOKUP(AI316,'シフト記号表（勤務時間帯）'!$C$6:$K$35,9,FALSE))</f>
        <v/>
      </c>
      <c r="AJ317" s="262" t="str">
        <f>IF(AJ316="","",VLOOKUP(AJ316,'シフト記号表（勤務時間帯）'!$C$6:$K$35,9,FALSE))</f>
        <v/>
      </c>
      <c r="AK317" s="262" t="str">
        <f>IF(AK316="","",VLOOKUP(AK316,'シフト記号表（勤務時間帯）'!$C$6:$K$35,9,FALSE))</f>
        <v/>
      </c>
      <c r="AL317" s="262" t="str">
        <f>IF(AL316="","",VLOOKUP(AL316,'シフト記号表（勤務時間帯）'!$C$6:$K$35,9,FALSE))</f>
        <v/>
      </c>
      <c r="AM317" s="263" t="str">
        <f>IF(AM316="","",VLOOKUP(AM316,'シフト記号表（勤務時間帯）'!$C$6:$K$35,9,FALSE))</f>
        <v/>
      </c>
      <c r="AN317" s="261" t="str">
        <f>IF(AN316="","",VLOOKUP(AN316,'シフト記号表（勤務時間帯）'!$C$6:$K$35,9,FALSE))</f>
        <v/>
      </c>
      <c r="AO317" s="262" t="str">
        <f>IF(AO316="","",VLOOKUP(AO316,'シフト記号表（勤務時間帯）'!$C$6:$K$35,9,FALSE))</f>
        <v/>
      </c>
      <c r="AP317" s="262" t="str">
        <f>IF(AP316="","",VLOOKUP(AP316,'シフト記号表（勤務時間帯）'!$C$6:$K$35,9,FALSE))</f>
        <v/>
      </c>
      <c r="AQ317" s="262" t="str">
        <f>IF(AQ316="","",VLOOKUP(AQ316,'シフト記号表（勤務時間帯）'!$C$6:$K$35,9,FALSE))</f>
        <v/>
      </c>
      <c r="AR317" s="262" t="str">
        <f>IF(AR316="","",VLOOKUP(AR316,'シフト記号表（勤務時間帯）'!$C$6:$K$35,9,FALSE))</f>
        <v/>
      </c>
      <c r="AS317" s="262" t="str">
        <f>IF(AS316="","",VLOOKUP(AS316,'シフト記号表（勤務時間帯）'!$C$6:$K$35,9,FALSE))</f>
        <v/>
      </c>
      <c r="AT317" s="263" t="str">
        <f>IF(AT316="","",VLOOKUP(AT316,'シフト記号表（勤務時間帯）'!$C$6:$K$35,9,FALSE))</f>
        <v/>
      </c>
      <c r="AU317" s="261" t="str">
        <f>IF(AU316="","",VLOOKUP(AU316,'シフト記号表（勤務時間帯）'!$C$6:$K$35,9,FALSE))</f>
        <v/>
      </c>
      <c r="AV317" s="262" t="str">
        <f>IF(AV316="","",VLOOKUP(AV316,'シフト記号表（勤務時間帯）'!$C$6:$K$35,9,FALSE))</f>
        <v/>
      </c>
      <c r="AW317" s="262" t="str">
        <f>IF(AW316="","",VLOOKUP(AW316,'シフト記号表（勤務時間帯）'!$C$6:$K$35,9,FALSE))</f>
        <v/>
      </c>
      <c r="AX317" s="549">
        <f>IF($BB$3="４週",SUM(S317:AT317),IF($BB$3="暦月",SUM(S317:AW317),""))</f>
        <v>0</v>
      </c>
      <c r="AY317" s="550"/>
      <c r="AZ317" s="551">
        <f>IF($BB$3="４週",AX317/4,IF($BB$3="暦月",'地密通所（100名）'!AX317/('地密通所（100名）'!$BB$8/7),""))</f>
        <v>0</v>
      </c>
      <c r="BA317" s="552"/>
      <c r="BB317" s="469"/>
      <c r="BC317" s="404"/>
      <c r="BD317" s="404"/>
      <c r="BE317" s="404"/>
      <c r="BF317" s="405"/>
    </row>
    <row r="318" spans="2:58" ht="20.25" customHeight="1" x14ac:dyDescent="0.4">
      <c r="B318" s="528"/>
      <c r="C318" s="422"/>
      <c r="D318" s="423"/>
      <c r="E318" s="424"/>
      <c r="F318" s="121">
        <f>C316</f>
        <v>0</v>
      </c>
      <c r="G318" s="446"/>
      <c r="H318" s="346"/>
      <c r="I318" s="347"/>
      <c r="J318" s="347"/>
      <c r="K318" s="348"/>
      <c r="L318" s="451"/>
      <c r="M318" s="452"/>
      <c r="N318" s="452"/>
      <c r="O318" s="453"/>
      <c r="P318" s="553" t="s">
        <v>50</v>
      </c>
      <c r="Q318" s="554"/>
      <c r="R318" s="555"/>
      <c r="S318" s="264" t="str">
        <f>IF(S316="","",VLOOKUP(S316,'シフト記号表（勤務時間帯）'!$C$6:$U$35,19,FALSE))</f>
        <v/>
      </c>
      <c r="T318" s="265" t="str">
        <f>IF(T316="","",VLOOKUP(T316,'シフト記号表（勤務時間帯）'!$C$6:$U$35,19,FALSE))</f>
        <v/>
      </c>
      <c r="U318" s="265" t="str">
        <f>IF(U316="","",VLOOKUP(U316,'シフト記号表（勤務時間帯）'!$C$6:$U$35,19,FALSE))</f>
        <v/>
      </c>
      <c r="V318" s="265" t="str">
        <f>IF(V316="","",VLOOKUP(V316,'シフト記号表（勤務時間帯）'!$C$6:$U$35,19,FALSE))</f>
        <v/>
      </c>
      <c r="W318" s="265" t="str">
        <f>IF(W316="","",VLOOKUP(W316,'シフト記号表（勤務時間帯）'!$C$6:$U$35,19,FALSE))</f>
        <v/>
      </c>
      <c r="X318" s="265" t="str">
        <f>IF(X316="","",VLOOKUP(X316,'シフト記号表（勤務時間帯）'!$C$6:$U$35,19,FALSE))</f>
        <v/>
      </c>
      <c r="Y318" s="266" t="str">
        <f>IF(Y316="","",VLOOKUP(Y316,'シフト記号表（勤務時間帯）'!$C$6:$U$35,19,FALSE))</f>
        <v/>
      </c>
      <c r="Z318" s="264" t="str">
        <f>IF(Z316="","",VLOOKUP(Z316,'シフト記号表（勤務時間帯）'!$C$6:$U$35,19,FALSE))</f>
        <v/>
      </c>
      <c r="AA318" s="265" t="str">
        <f>IF(AA316="","",VLOOKUP(AA316,'シフト記号表（勤務時間帯）'!$C$6:$U$35,19,FALSE))</f>
        <v/>
      </c>
      <c r="AB318" s="265" t="str">
        <f>IF(AB316="","",VLOOKUP(AB316,'シフト記号表（勤務時間帯）'!$C$6:$U$35,19,FALSE))</f>
        <v/>
      </c>
      <c r="AC318" s="265" t="str">
        <f>IF(AC316="","",VLOOKUP(AC316,'シフト記号表（勤務時間帯）'!$C$6:$U$35,19,FALSE))</f>
        <v/>
      </c>
      <c r="AD318" s="265" t="str">
        <f>IF(AD316="","",VLOOKUP(AD316,'シフト記号表（勤務時間帯）'!$C$6:$U$35,19,FALSE))</f>
        <v/>
      </c>
      <c r="AE318" s="265" t="str">
        <f>IF(AE316="","",VLOOKUP(AE316,'シフト記号表（勤務時間帯）'!$C$6:$U$35,19,FALSE))</f>
        <v/>
      </c>
      <c r="AF318" s="266" t="str">
        <f>IF(AF316="","",VLOOKUP(AF316,'シフト記号表（勤務時間帯）'!$C$6:$U$35,19,FALSE))</f>
        <v/>
      </c>
      <c r="AG318" s="264" t="str">
        <f>IF(AG316="","",VLOOKUP(AG316,'シフト記号表（勤務時間帯）'!$C$6:$U$35,19,FALSE))</f>
        <v/>
      </c>
      <c r="AH318" s="265" t="str">
        <f>IF(AH316="","",VLOOKUP(AH316,'シフト記号表（勤務時間帯）'!$C$6:$U$35,19,FALSE))</f>
        <v/>
      </c>
      <c r="AI318" s="265" t="str">
        <f>IF(AI316="","",VLOOKUP(AI316,'シフト記号表（勤務時間帯）'!$C$6:$U$35,19,FALSE))</f>
        <v/>
      </c>
      <c r="AJ318" s="265" t="str">
        <f>IF(AJ316="","",VLOOKUP(AJ316,'シフト記号表（勤務時間帯）'!$C$6:$U$35,19,FALSE))</f>
        <v/>
      </c>
      <c r="AK318" s="265" t="str">
        <f>IF(AK316="","",VLOOKUP(AK316,'シフト記号表（勤務時間帯）'!$C$6:$U$35,19,FALSE))</f>
        <v/>
      </c>
      <c r="AL318" s="265" t="str">
        <f>IF(AL316="","",VLOOKUP(AL316,'シフト記号表（勤務時間帯）'!$C$6:$U$35,19,FALSE))</f>
        <v/>
      </c>
      <c r="AM318" s="266" t="str">
        <f>IF(AM316="","",VLOOKUP(AM316,'シフト記号表（勤務時間帯）'!$C$6:$U$35,19,FALSE))</f>
        <v/>
      </c>
      <c r="AN318" s="264" t="str">
        <f>IF(AN316="","",VLOOKUP(AN316,'シフト記号表（勤務時間帯）'!$C$6:$U$35,19,FALSE))</f>
        <v/>
      </c>
      <c r="AO318" s="265" t="str">
        <f>IF(AO316="","",VLOOKUP(AO316,'シフト記号表（勤務時間帯）'!$C$6:$U$35,19,FALSE))</f>
        <v/>
      </c>
      <c r="AP318" s="265" t="str">
        <f>IF(AP316="","",VLOOKUP(AP316,'シフト記号表（勤務時間帯）'!$C$6:$U$35,19,FALSE))</f>
        <v/>
      </c>
      <c r="AQ318" s="265" t="str">
        <f>IF(AQ316="","",VLOOKUP(AQ316,'シフト記号表（勤務時間帯）'!$C$6:$U$35,19,FALSE))</f>
        <v/>
      </c>
      <c r="AR318" s="265" t="str">
        <f>IF(AR316="","",VLOOKUP(AR316,'シフト記号表（勤務時間帯）'!$C$6:$U$35,19,FALSE))</f>
        <v/>
      </c>
      <c r="AS318" s="265" t="str">
        <f>IF(AS316="","",VLOOKUP(AS316,'シフト記号表（勤務時間帯）'!$C$6:$U$35,19,FALSE))</f>
        <v/>
      </c>
      <c r="AT318" s="266" t="str">
        <f>IF(AT316="","",VLOOKUP(AT316,'シフト記号表（勤務時間帯）'!$C$6:$U$35,19,FALSE))</f>
        <v/>
      </c>
      <c r="AU318" s="264" t="str">
        <f>IF(AU316="","",VLOOKUP(AU316,'シフト記号表（勤務時間帯）'!$C$6:$U$35,19,FALSE))</f>
        <v/>
      </c>
      <c r="AV318" s="265" t="str">
        <f>IF(AV316="","",VLOOKUP(AV316,'シフト記号表（勤務時間帯）'!$C$6:$U$35,19,FALSE))</f>
        <v/>
      </c>
      <c r="AW318" s="265" t="str">
        <f>IF(AW316="","",VLOOKUP(AW316,'シフト記号表（勤務時間帯）'!$C$6:$U$35,19,FALSE))</f>
        <v/>
      </c>
      <c r="AX318" s="530">
        <f>IF($BB$3="４週",SUM(S318:AT318),IF($BB$3="暦月",SUM(S318:AW318),""))</f>
        <v>0</v>
      </c>
      <c r="AY318" s="531"/>
      <c r="AZ318" s="542">
        <f>IF($BB$3="４週",AX318/4,IF($BB$3="暦月",'地密通所（100名）'!AX318/('地密通所（100名）'!$BB$8/7),""))</f>
        <v>0</v>
      </c>
      <c r="BA318" s="543"/>
      <c r="BB318" s="470"/>
      <c r="BC318" s="452"/>
      <c r="BD318" s="452"/>
      <c r="BE318" s="452"/>
      <c r="BF318" s="453"/>
    </row>
    <row r="319" spans="2:58" ht="20.25" customHeight="1" x14ac:dyDescent="0.4">
      <c r="B319" s="528">
        <f>B316+1</f>
        <v>100</v>
      </c>
      <c r="C319" s="416"/>
      <c r="D319" s="417"/>
      <c r="E319" s="418"/>
      <c r="F319" s="118"/>
      <c r="G319" s="445"/>
      <c r="H319" s="447"/>
      <c r="I319" s="347"/>
      <c r="J319" s="347"/>
      <c r="K319" s="348"/>
      <c r="L319" s="448"/>
      <c r="M319" s="449"/>
      <c r="N319" s="449"/>
      <c r="O319" s="450"/>
      <c r="P319" s="536" t="s">
        <v>49</v>
      </c>
      <c r="Q319" s="537"/>
      <c r="R319" s="538"/>
      <c r="S319" s="274"/>
      <c r="T319" s="273"/>
      <c r="U319" s="273"/>
      <c r="V319" s="273"/>
      <c r="W319" s="273"/>
      <c r="X319" s="273"/>
      <c r="Y319" s="275"/>
      <c r="Z319" s="274"/>
      <c r="AA319" s="273"/>
      <c r="AB319" s="273"/>
      <c r="AC319" s="273"/>
      <c r="AD319" s="273"/>
      <c r="AE319" s="273"/>
      <c r="AF319" s="275"/>
      <c r="AG319" s="274"/>
      <c r="AH319" s="273"/>
      <c r="AI319" s="273"/>
      <c r="AJ319" s="273"/>
      <c r="AK319" s="273"/>
      <c r="AL319" s="273"/>
      <c r="AM319" s="275"/>
      <c r="AN319" s="274"/>
      <c r="AO319" s="273"/>
      <c r="AP319" s="273"/>
      <c r="AQ319" s="273"/>
      <c r="AR319" s="273"/>
      <c r="AS319" s="273"/>
      <c r="AT319" s="275"/>
      <c r="AU319" s="274"/>
      <c r="AV319" s="273"/>
      <c r="AW319" s="273"/>
      <c r="AX319" s="638"/>
      <c r="AY319" s="639"/>
      <c r="AZ319" s="640"/>
      <c r="BA319" s="641"/>
      <c r="BB319" s="468"/>
      <c r="BC319" s="449"/>
      <c r="BD319" s="449"/>
      <c r="BE319" s="449"/>
      <c r="BF319" s="450"/>
    </row>
    <row r="320" spans="2:58" ht="20.25" customHeight="1" x14ac:dyDescent="0.4">
      <c r="B320" s="528"/>
      <c r="C320" s="419"/>
      <c r="D320" s="420"/>
      <c r="E320" s="421"/>
      <c r="F320" s="92"/>
      <c r="G320" s="342"/>
      <c r="H320" s="346"/>
      <c r="I320" s="347"/>
      <c r="J320" s="347"/>
      <c r="K320" s="348"/>
      <c r="L320" s="403"/>
      <c r="M320" s="404"/>
      <c r="N320" s="404"/>
      <c r="O320" s="405"/>
      <c r="P320" s="546" t="s">
        <v>15</v>
      </c>
      <c r="Q320" s="547"/>
      <c r="R320" s="548"/>
      <c r="S320" s="261" t="str">
        <f>IF(S319="","",VLOOKUP(S319,'シフト記号表（勤務時間帯）'!$C$6:$K$35,9,FALSE))</f>
        <v/>
      </c>
      <c r="T320" s="262" t="str">
        <f>IF(T319="","",VLOOKUP(T319,'シフト記号表（勤務時間帯）'!$C$6:$K$35,9,FALSE))</f>
        <v/>
      </c>
      <c r="U320" s="262" t="str">
        <f>IF(U319="","",VLOOKUP(U319,'シフト記号表（勤務時間帯）'!$C$6:$K$35,9,FALSE))</f>
        <v/>
      </c>
      <c r="V320" s="262" t="str">
        <f>IF(V319="","",VLOOKUP(V319,'シフト記号表（勤務時間帯）'!$C$6:$K$35,9,FALSE))</f>
        <v/>
      </c>
      <c r="W320" s="262" t="str">
        <f>IF(W319="","",VLOOKUP(W319,'シフト記号表（勤務時間帯）'!$C$6:$K$35,9,FALSE))</f>
        <v/>
      </c>
      <c r="X320" s="262" t="str">
        <f>IF(X319="","",VLOOKUP(X319,'シフト記号表（勤務時間帯）'!$C$6:$K$35,9,FALSE))</f>
        <v/>
      </c>
      <c r="Y320" s="263" t="str">
        <f>IF(Y319="","",VLOOKUP(Y319,'シフト記号表（勤務時間帯）'!$C$6:$K$35,9,FALSE))</f>
        <v/>
      </c>
      <c r="Z320" s="261" t="str">
        <f>IF(Z319="","",VLOOKUP(Z319,'シフト記号表（勤務時間帯）'!$C$6:$K$35,9,FALSE))</f>
        <v/>
      </c>
      <c r="AA320" s="262" t="str">
        <f>IF(AA319="","",VLOOKUP(AA319,'シフト記号表（勤務時間帯）'!$C$6:$K$35,9,FALSE))</f>
        <v/>
      </c>
      <c r="AB320" s="262" t="str">
        <f>IF(AB319="","",VLOOKUP(AB319,'シフト記号表（勤務時間帯）'!$C$6:$K$35,9,FALSE))</f>
        <v/>
      </c>
      <c r="AC320" s="262" t="str">
        <f>IF(AC319="","",VLOOKUP(AC319,'シフト記号表（勤務時間帯）'!$C$6:$K$35,9,FALSE))</f>
        <v/>
      </c>
      <c r="AD320" s="262" t="str">
        <f>IF(AD319="","",VLOOKUP(AD319,'シフト記号表（勤務時間帯）'!$C$6:$K$35,9,FALSE))</f>
        <v/>
      </c>
      <c r="AE320" s="262" t="str">
        <f>IF(AE319="","",VLOOKUP(AE319,'シフト記号表（勤務時間帯）'!$C$6:$K$35,9,FALSE))</f>
        <v/>
      </c>
      <c r="AF320" s="263" t="str">
        <f>IF(AF319="","",VLOOKUP(AF319,'シフト記号表（勤務時間帯）'!$C$6:$K$35,9,FALSE))</f>
        <v/>
      </c>
      <c r="AG320" s="261" t="str">
        <f>IF(AG319="","",VLOOKUP(AG319,'シフト記号表（勤務時間帯）'!$C$6:$K$35,9,FALSE))</f>
        <v/>
      </c>
      <c r="AH320" s="262" t="str">
        <f>IF(AH319="","",VLOOKUP(AH319,'シフト記号表（勤務時間帯）'!$C$6:$K$35,9,FALSE))</f>
        <v/>
      </c>
      <c r="AI320" s="262" t="str">
        <f>IF(AI319="","",VLOOKUP(AI319,'シフト記号表（勤務時間帯）'!$C$6:$K$35,9,FALSE))</f>
        <v/>
      </c>
      <c r="AJ320" s="262" t="str">
        <f>IF(AJ319="","",VLOOKUP(AJ319,'シフト記号表（勤務時間帯）'!$C$6:$K$35,9,FALSE))</f>
        <v/>
      </c>
      <c r="AK320" s="262" t="str">
        <f>IF(AK319="","",VLOOKUP(AK319,'シフト記号表（勤務時間帯）'!$C$6:$K$35,9,FALSE))</f>
        <v/>
      </c>
      <c r="AL320" s="262" t="str">
        <f>IF(AL319="","",VLOOKUP(AL319,'シフト記号表（勤務時間帯）'!$C$6:$K$35,9,FALSE))</f>
        <v/>
      </c>
      <c r="AM320" s="263" t="str">
        <f>IF(AM319="","",VLOOKUP(AM319,'シフト記号表（勤務時間帯）'!$C$6:$K$35,9,FALSE))</f>
        <v/>
      </c>
      <c r="AN320" s="261" t="str">
        <f>IF(AN319="","",VLOOKUP(AN319,'シフト記号表（勤務時間帯）'!$C$6:$K$35,9,FALSE))</f>
        <v/>
      </c>
      <c r="AO320" s="262" t="str">
        <f>IF(AO319="","",VLOOKUP(AO319,'シフト記号表（勤務時間帯）'!$C$6:$K$35,9,FALSE))</f>
        <v/>
      </c>
      <c r="AP320" s="262" t="str">
        <f>IF(AP319="","",VLOOKUP(AP319,'シフト記号表（勤務時間帯）'!$C$6:$K$35,9,FALSE))</f>
        <v/>
      </c>
      <c r="AQ320" s="262" t="str">
        <f>IF(AQ319="","",VLOOKUP(AQ319,'シフト記号表（勤務時間帯）'!$C$6:$K$35,9,FALSE))</f>
        <v/>
      </c>
      <c r="AR320" s="262" t="str">
        <f>IF(AR319="","",VLOOKUP(AR319,'シフト記号表（勤務時間帯）'!$C$6:$K$35,9,FALSE))</f>
        <v/>
      </c>
      <c r="AS320" s="262" t="str">
        <f>IF(AS319="","",VLOOKUP(AS319,'シフト記号表（勤務時間帯）'!$C$6:$K$35,9,FALSE))</f>
        <v/>
      </c>
      <c r="AT320" s="263" t="str">
        <f>IF(AT319="","",VLOOKUP(AT319,'シフト記号表（勤務時間帯）'!$C$6:$K$35,9,FALSE))</f>
        <v/>
      </c>
      <c r="AU320" s="261" t="str">
        <f>IF(AU319="","",VLOOKUP(AU319,'シフト記号表（勤務時間帯）'!$C$6:$K$35,9,FALSE))</f>
        <v/>
      </c>
      <c r="AV320" s="262" t="str">
        <f>IF(AV319="","",VLOOKUP(AV319,'シフト記号表（勤務時間帯）'!$C$6:$K$35,9,FALSE))</f>
        <v/>
      </c>
      <c r="AW320" s="262" t="str">
        <f>IF(AW319="","",VLOOKUP(AW319,'シフト記号表（勤務時間帯）'!$C$6:$K$35,9,FALSE))</f>
        <v/>
      </c>
      <c r="AX320" s="549">
        <f>IF($BB$3="４週",SUM(S320:AT320),IF($BB$3="暦月",SUM(S320:AW320),""))</f>
        <v>0</v>
      </c>
      <c r="AY320" s="550"/>
      <c r="AZ320" s="551">
        <f>IF($BB$3="４週",AX320/4,IF($BB$3="暦月",'地密通所（100名）'!AX320/('地密通所（100名）'!$BB$8/7),""))</f>
        <v>0</v>
      </c>
      <c r="BA320" s="552"/>
      <c r="BB320" s="469"/>
      <c r="BC320" s="404"/>
      <c r="BD320" s="404"/>
      <c r="BE320" s="404"/>
      <c r="BF320" s="405"/>
    </row>
    <row r="321" spans="1:73" ht="20.25" customHeight="1" thickBot="1" x14ac:dyDescent="0.45">
      <c r="B321" s="528"/>
      <c r="C321" s="422"/>
      <c r="D321" s="423"/>
      <c r="E321" s="424"/>
      <c r="F321" s="121">
        <f>C319</f>
        <v>0</v>
      </c>
      <c r="G321" s="446"/>
      <c r="H321" s="346"/>
      <c r="I321" s="347"/>
      <c r="J321" s="347"/>
      <c r="K321" s="348"/>
      <c r="L321" s="451"/>
      <c r="M321" s="452"/>
      <c r="N321" s="452"/>
      <c r="O321" s="453"/>
      <c r="P321" s="553" t="s">
        <v>50</v>
      </c>
      <c r="Q321" s="554"/>
      <c r="R321" s="555"/>
      <c r="S321" s="264" t="str">
        <f>IF(S319="","",VLOOKUP(S319,'シフト記号表（勤務時間帯）'!$C$6:$U$35,19,FALSE))</f>
        <v/>
      </c>
      <c r="T321" s="265" t="str">
        <f>IF(T319="","",VLOOKUP(T319,'シフト記号表（勤務時間帯）'!$C$6:$U$35,19,FALSE))</f>
        <v/>
      </c>
      <c r="U321" s="265" t="str">
        <f>IF(U319="","",VLOOKUP(U319,'シフト記号表（勤務時間帯）'!$C$6:$U$35,19,FALSE))</f>
        <v/>
      </c>
      <c r="V321" s="265" t="str">
        <f>IF(V319="","",VLOOKUP(V319,'シフト記号表（勤務時間帯）'!$C$6:$U$35,19,FALSE))</f>
        <v/>
      </c>
      <c r="W321" s="265" t="str">
        <f>IF(W319="","",VLOOKUP(W319,'シフト記号表（勤務時間帯）'!$C$6:$U$35,19,FALSE))</f>
        <v/>
      </c>
      <c r="X321" s="265" t="str">
        <f>IF(X319="","",VLOOKUP(X319,'シフト記号表（勤務時間帯）'!$C$6:$U$35,19,FALSE))</f>
        <v/>
      </c>
      <c r="Y321" s="266" t="str">
        <f>IF(Y319="","",VLOOKUP(Y319,'シフト記号表（勤務時間帯）'!$C$6:$U$35,19,FALSE))</f>
        <v/>
      </c>
      <c r="Z321" s="264" t="str">
        <f>IF(Z319="","",VLOOKUP(Z319,'シフト記号表（勤務時間帯）'!$C$6:$U$35,19,FALSE))</f>
        <v/>
      </c>
      <c r="AA321" s="265" t="str">
        <f>IF(AA319="","",VLOOKUP(AA319,'シフト記号表（勤務時間帯）'!$C$6:$U$35,19,FALSE))</f>
        <v/>
      </c>
      <c r="AB321" s="265" t="str">
        <f>IF(AB319="","",VLOOKUP(AB319,'シフト記号表（勤務時間帯）'!$C$6:$U$35,19,FALSE))</f>
        <v/>
      </c>
      <c r="AC321" s="265" t="str">
        <f>IF(AC319="","",VLOOKUP(AC319,'シフト記号表（勤務時間帯）'!$C$6:$U$35,19,FALSE))</f>
        <v/>
      </c>
      <c r="AD321" s="265" t="str">
        <f>IF(AD319="","",VLOOKUP(AD319,'シフト記号表（勤務時間帯）'!$C$6:$U$35,19,FALSE))</f>
        <v/>
      </c>
      <c r="AE321" s="265" t="str">
        <f>IF(AE319="","",VLOOKUP(AE319,'シフト記号表（勤務時間帯）'!$C$6:$U$35,19,FALSE))</f>
        <v/>
      </c>
      <c r="AF321" s="266" t="str">
        <f>IF(AF319="","",VLOOKUP(AF319,'シフト記号表（勤務時間帯）'!$C$6:$U$35,19,FALSE))</f>
        <v/>
      </c>
      <c r="AG321" s="264" t="str">
        <f>IF(AG319="","",VLOOKUP(AG319,'シフト記号表（勤務時間帯）'!$C$6:$U$35,19,FALSE))</f>
        <v/>
      </c>
      <c r="AH321" s="265" t="str">
        <f>IF(AH319="","",VLOOKUP(AH319,'シフト記号表（勤務時間帯）'!$C$6:$U$35,19,FALSE))</f>
        <v/>
      </c>
      <c r="AI321" s="265" t="str">
        <f>IF(AI319="","",VLOOKUP(AI319,'シフト記号表（勤務時間帯）'!$C$6:$U$35,19,FALSE))</f>
        <v/>
      </c>
      <c r="AJ321" s="265" t="str">
        <f>IF(AJ319="","",VLOOKUP(AJ319,'シフト記号表（勤務時間帯）'!$C$6:$U$35,19,FALSE))</f>
        <v/>
      </c>
      <c r="AK321" s="265" t="str">
        <f>IF(AK319="","",VLOOKUP(AK319,'シフト記号表（勤務時間帯）'!$C$6:$U$35,19,FALSE))</f>
        <v/>
      </c>
      <c r="AL321" s="265" t="str">
        <f>IF(AL319="","",VLOOKUP(AL319,'シフト記号表（勤務時間帯）'!$C$6:$U$35,19,FALSE))</f>
        <v/>
      </c>
      <c r="AM321" s="266" t="str">
        <f>IF(AM319="","",VLOOKUP(AM319,'シフト記号表（勤務時間帯）'!$C$6:$U$35,19,FALSE))</f>
        <v/>
      </c>
      <c r="AN321" s="264" t="str">
        <f>IF(AN319="","",VLOOKUP(AN319,'シフト記号表（勤務時間帯）'!$C$6:$U$35,19,FALSE))</f>
        <v/>
      </c>
      <c r="AO321" s="265" t="str">
        <f>IF(AO319="","",VLOOKUP(AO319,'シフト記号表（勤務時間帯）'!$C$6:$U$35,19,FALSE))</f>
        <v/>
      </c>
      <c r="AP321" s="265" t="str">
        <f>IF(AP319="","",VLOOKUP(AP319,'シフト記号表（勤務時間帯）'!$C$6:$U$35,19,FALSE))</f>
        <v/>
      </c>
      <c r="AQ321" s="265" t="str">
        <f>IF(AQ319="","",VLOOKUP(AQ319,'シフト記号表（勤務時間帯）'!$C$6:$U$35,19,FALSE))</f>
        <v/>
      </c>
      <c r="AR321" s="265" t="str">
        <f>IF(AR319="","",VLOOKUP(AR319,'シフト記号表（勤務時間帯）'!$C$6:$U$35,19,FALSE))</f>
        <v/>
      </c>
      <c r="AS321" s="265" t="str">
        <f>IF(AS319="","",VLOOKUP(AS319,'シフト記号表（勤務時間帯）'!$C$6:$U$35,19,FALSE))</f>
        <v/>
      </c>
      <c r="AT321" s="266" t="str">
        <f>IF(AT319="","",VLOOKUP(AT319,'シフト記号表（勤務時間帯）'!$C$6:$U$35,19,FALSE))</f>
        <v/>
      </c>
      <c r="AU321" s="264" t="str">
        <f>IF(AU319="","",VLOOKUP(AU319,'シフト記号表（勤務時間帯）'!$C$6:$U$35,19,FALSE))</f>
        <v/>
      </c>
      <c r="AV321" s="265" t="str">
        <f>IF(AV319="","",VLOOKUP(AV319,'シフト記号表（勤務時間帯）'!$C$6:$U$35,19,FALSE))</f>
        <v/>
      </c>
      <c r="AW321" s="265" t="str">
        <f>IF(AW319="","",VLOOKUP(AW319,'シフト記号表（勤務時間帯）'!$C$6:$U$35,19,FALSE))</f>
        <v/>
      </c>
      <c r="AX321" s="530">
        <f>IF($BB$3="４週",SUM(S321:AT321),IF($BB$3="暦月",SUM(S321:AW321),""))</f>
        <v>0</v>
      </c>
      <c r="AY321" s="531"/>
      <c r="AZ321" s="542">
        <f>IF($BB$3="４週",AX321/4,IF($BB$3="暦月",'地密通所（100名）'!AX321/('地密通所（100名）'!$BB$8/7),""))</f>
        <v>0</v>
      </c>
      <c r="BA321" s="543"/>
      <c r="BB321" s="470"/>
      <c r="BC321" s="452"/>
      <c r="BD321" s="452"/>
      <c r="BE321" s="452"/>
      <c r="BF321" s="453"/>
    </row>
    <row r="322" spans="1:73" s="39" customFormat="1" ht="6" customHeight="1" thickBot="1" x14ac:dyDescent="0.45">
      <c r="B322" s="52"/>
      <c r="C322" s="50"/>
      <c r="D322" s="50"/>
      <c r="E322" s="50"/>
      <c r="F322" s="40"/>
      <c r="G322" s="40"/>
      <c r="H322" s="41"/>
      <c r="I322" s="41"/>
      <c r="J322" s="41"/>
      <c r="K322" s="41"/>
      <c r="L322" s="40"/>
      <c r="M322" s="40"/>
      <c r="N322" s="40"/>
      <c r="O322" s="40"/>
      <c r="P322" s="42"/>
      <c r="Q322" s="42"/>
      <c r="R322" s="42"/>
      <c r="S322" s="276"/>
      <c r="T322" s="276"/>
      <c r="U322" s="276"/>
      <c r="V322" s="276"/>
      <c r="W322" s="276"/>
      <c r="X322" s="276"/>
      <c r="Y322" s="276"/>
      <c r="Z322" s="276"/>
      <c r="AA322" s="276"/>
      <c r="AB322" s="276"/>
      <c r="AC322" s="276"/>
      <c r="AD322" s="276"/>
      <c r="AE322" s="276"/>
      <c r="AF322" s="276"/>
      <c r="AG322" s="276"/>
      <c r="AH322" s="276"/>
      <c r="AI322" s="276"/>
      <c r="AJ322" s="276"/>
      <c r="AK322" s="276"/>
      <c r="AL322" s="276"/>
      <c r="AM322" s="276"/>
      <c r="AN322" s="276"/>
      <c r="AO322" s="276"/>
      <c r="AP322" s="276"/>
      <c r="AQ322" s="276"/>
      <c r="AR322" s="276"/>
      <c r="AS322" s="276"/>
      <c r="AT322" s="276"/>
      <c r="AU322" s="276"/>
      <c r="AV322" s="276"/>
      <c r="AW322" s="276"/>
      <c r="AX322" s="277"/>
      <c r="AY322" s="277"/>
      <c r="AZ322" s="277"/>
      <c r="BA322" s="277"/>
      <c r="BB322" s="40"/>
      <c r="BC322" s="40"/>
      <c r="BD322" s="40"/>
      <c r="BE322" s="40"/>
      <c r="BF322" s="44"/>
    </row>
    <row r="323" spans="1:73" ht="20.100000000000001" customHeight="1" x14ac:dyDescent="0.4">
      <c r="B323" s="286"/>
      <c r="C323" s="287"/>
      <c r="D323" s="287"/>
      <c r="E323" s="287"/>
      <c r="F323" s="193"/>
      <c r="G323" s="460" t="s">
        <v>192</v>
      </c>
      <c r="H323" s="460"/>
      <c r="I323" s="460"/>
      <c r="J323" s="460"/>
      <c r="K323" s="461"/>
      <c r="L323" s="281"/>
      <c r="M323" s="477" t="s">
        <v>60</v>
      </c>
      <c r="N323" s="478"/>
      <c r="O323" s="478"/>
      <c r="P323" s="478"/>
      <c r="Q323" s="478"/>
      <c r="R323" s="479"/>
      <c r="S323" s="282" t="str">
        <f>IF(SUMIF($F$22:$F$321, $M323, S$22:S$321)=0,"",SUMIF($F$22:$F$321, $M323, S$22:S$321))</f>
        <v/>
      </c>
      <c r="T323" s="283" t="str">
        <f t="shared" ref="T323:AW325" si="1">IF(SUMIF($F$22:$F$321, $M323, T$22:T$321)=0,"",SUMIF($F$22:$F$321, $M323, T$22:T$321))</f>
        <v/>
      </c>
      <c r="U323" s="283" t="str">
        <f t="shared" si="1"/>
        <v/>
      </c>
      <c r="V323" s="283" t="str">
        <f>IF(SUMIF($F$22:$F$321, $M323, V$22:V$321)=0,"",SUMIF($F$22:$F$321, $M323, V$22:V$321))</f>
        <v/>
      </c>
      <c r="W323" s="283" t="str">
        <f t="shared" si="1"/>
        <v/>
      </c>
      <c r="X323" s="283" t="str">
        <f t="shared" si="1"/>
        <v/>
      </c>
      <c r="Y323" s="284" t="str">
        <f t="shared" si="1"/>
        <v/>
      </c>
      <c r="Z323" s="282" t="str">
        <f>IF(SUMIF($F$22:$F$321, $M323, Z$22:Z$321)=0,"",SUMIF($F$22:$F$321, $M323, Z$22:Z$321))</f>
        <v/>
      </c>
      <c r="AA323" s="283" t="str">
        <f t="shared" si="1"/>
        <v/>
      </c>
      <c r="AB323" s="283" t="str">
        <f t="shared" si="1"/>
        <v/>
      </c>
      <c r="AC323" s="283" t="str">
        <f>IF(SUMIF($F$22:$F$321, $M323, AC$22:AC$321)=0,"",SUMIF($F$22:$F$321, $M323, AC$22:AC$321))</f>
        <v/>
      </c>
      <c r="AD323" s="283" t="str">
        <f t="shared" si="1"/>
        <v/>
      </c>
      <c r="AE323" s="283" t="str">
        <f t="shared" si="1"/>
        <v/>
      </c>
      <c r="AF323" s="284" t="str">
        <f t="shared" si="1"/>
        <v/>
      </c>
      <c r="AG323" s="282" t="str">
        <f>IF(SUMIF($F$22:$F$321, $M323, AG$22:AG$321)=0,"",SUMIF($F$22:$F$321, $M323, AG$22:AG$321))</f>
        <v/>
      </c>
      <c r="AH323" s="283" t="str">
        <f t="shared" si="1"/>
        <v/>
      </c>
      <c r="AI323" s="283" t="str">
        <f t="shared" si="1"/>
        <v/>
      </c>
      <c r="AJ323" s="283" t="str">
        <f>IF(SUMIF($F$22:$F$321, $M323, AJ$22:AJ$321)=0,"",SUMIF($F$22:$F$321, $M323, AJ$22:AJ$321))</f>
        <v/>
      </c>
      <c r="AK323" s="283" t="str">
        <f t="shared" si="1"/>
        <v/>
      </c>
      <c r="AL323" s="283" t="str">
        <f t="shared" si="1"/>
        <v/>
      </c>
      <c r="AM323" s="284" t="str">
        <f t="shared" si="1"/>
        <v/>
      </c>
      <c r="AN323" s="282" t="str">
        <f>IF(SUMIF($F$22:$F$321, $M323, AN$22:AN$321)=0,"",SUMIF($F$22:$F$321, $M323, AN$22:AN$321))</f>
        <v/>
      </c>
      <c r="AO323" s="283" t="str">
        <f t="shared" si="1"/>
        <v/>
      </c>
      <c r="AP323" s="283" t="str">
        <f t="shared" si="1"/>
        <v/>
      </c>
      <c r="AQ323" s="283" t="str">
        <f>IF(SUMIF($F$22:$F$321, $M323, AQ$22:AQ$321)=0,"",SUMIF($F$22:$F$321, $M323, AQ$22:AQ$321))</f>
        <v/>
      </c>
      <c r="AR323" s="283" t="str">
        <f t="shared" si="1"/>
        <v/>
      </c>
      <c r="AS323" s="283" t="str">
        <f t="shared" si="1"/>
        <v/>
      </c>
      <c r="AT323" s="284" t="str">
        <f t="shared" si="1"/>
        <v/>
      </c>
      <c r="AU323" s="282" t="str">
        <f>IF(SUMIF($F$22:$F$321, $M323, AU$22:AU$321)=0,"",SUMIF($F$22:$F$321, $M323, AU$22:AU$321))</f>
        <v/>
      </c>
      <c r="AV323" s="283" t="str">
        <f t="shared" si="1"/>
        <v/>
      </c>
      <c r="AW323" s="283" t="str">
        <f t="shared" si="1"/>
        <v/>
      </c>
      <c r="AX323" s="495" t="str">
        <f>IF(SUMIF($F$22:$F$321, $M323, AX$22:AX$321)=0,"",SUMIF($F$22:$F$321, $M323, AX$22:AX$321))</f>
        <v/>
      </c>
      <c r="AY323" s="496"/>
      <c r="AZ323" s="466" t="str">
        <f>IF(AX323="","",IF($BB$3="４週",AX323/4,IF($BB$3="暦月",AX323/($BB$8/7),"")))</f>
        <v/>
      </c>
      <c r="BA323" s="467"/>
      <c r="BB323" s="556"/>
      <c r="BC323" s="557"/>
      <c r="BD323" s="557"/>
      <c r="BE323" s="557"/>
      <c r="BF323" s="558"/>
    </row>
    <row r="324" spans="1:73" ht="20.25" customHeight="1" x14ac:dyDescent="0.4">
      <c r="B324" s="288"/>
      <c r="C324" s="208"/>
      <c r="D324" s="208"/>
      <c r="E324" s="208"/>
      <c r="F324" s="195"/>
      <c r="G324" s="462"/>
      <c r="H324" s="462"/>
      <c r="I324" s="462"/>
      <c r="J324" s="462"/>
      <c r="K324" s="463"/>
      <c r="L324" s="285"/>
      <c r="M324" s="457" t="s">
        <v>5</v>
      </c>
      <c r="N324" s="458"/>
      <c r="O324" s="458"/>
      <c r="P324" s="458"/>
      <c r="Q324" s="458"/>
      <c r="R324" s="459"/>
      <c r="S324" s="282" t="str">
        <f>IF(SUMIF($F$22:$F$321, $M324, S$22:S$321)=0,"",SUMIF($F$22:$F$321, $M324, S$22:S$321))</f>
        <v/>
      </c>
      <c r="T324" s="283" t="str">
        <f t="shared" si="1"/>
        <v/>
      </c>
      <c r="U324" s="283" t="str">
        <f t="shared" si="1"/>
        <v/>
      </c>
      <c r="V324" s="283" t="str">
        <f>IF(SUMIF($F$22:$F$321, $M324, V$22:V$321)=0,"",SUMIF($F$22:$F$321, $M324, V$22:V$321))</f>
        <v/>
      </c>
      <c r="W324" s="283" t="str">
        <f t="shared" si="1"/>
        <v/>
      </c>
      <c r="X324" s="283" t="str">
        <f t="shared" si="1"/>
        <v/>
      </c>
      <c r="Y324" s="284" t="str">
        <f t="shared" si="1"/>
        <v/>
      </c>
      <c r="Z324" s="282" t="str">
        <f>IF(SUMIF($F$22:$F$321, $M324, Z$22:Z$321)=0,"",SUMIF($F$22:$F$321, $M324, Z$22:Z$321))</f>
        <v/>
      </c>
      <c r="AA324" s="283" t="str">
        <f t="shared" si="1"/>
        <v/>
      </c>
      <c r="AB324" s="283" t="str">
        <f t="shared" si="1"/>
        <v/>
      </c>
      <c r="AC324" s="283" t="str">
        <f>IF(SUMIF($F$22:$F$321, $M324, AC$22:AC$321)=0,"",SUMIF($F$22:$F$321, $M324, AC$22:AC$321))</f>
        <v/>
      </c>
      <c r="AD324" s="283" t="str">
        <f t="shared" si="1"/>
        <v/>
      </c>
      <c r="AE324" s="283" t="str">
        <f t="shared" si="1"/>
        <v/>
      </c>
      <c r="AF324" s="284" t="str">
        <f t="shared" si="1"/>
        <v/>
      </c>
      <c r="AG324" s="282" t="str">
        <f>IF(SUMIF($F$22:$F$321, $M324, AG$22:AG$321)=0,"",SUMIF($F$22:$F$321, $M324, AG$22:AG$321))</f>
        <v/>
      </c>
      <c r="AH324" s="283" t="str">
        <f t="shared" si="1"/>
        <v/>
      </c>
      <c r="AI324" s="283" t="str">
        <f t="shared" si="1"/>
        <v/>
      </c>
      <c r="AJ324" s="283" t="str">
        <f>IF(SUMIF($F$22:$F$321, $M324, AJ$22:AJ$321)=0,"",SUMIF($F$22:$F$321, $M324, AJ$22:AJ$321))</f>
        <v/>
      </c>
      <c r="AK324" s="283" t="str">
        <f t="shared" si="1"/>
        <v/>
      </c>
      <c r="AL324" s="283" t="str">
        <f t="shared" si="1"/>
        <v/>
      </c>
      <c r="AM324" s="284" t="str">
        <f t="shared" si="1"/>
        <v/>
      </c>
      <c r="AN324" s="282" t="str">
        <f>IF(SUMIF($F$22:$F$321, $M324, AN$22:AN$321)=0,"",SUMIF($F$22:$F$321, $M324, AN$22:AN$321))</f>
        <v/>
      </c>
      <c r="AO324" s="283" t="str">
        <f t="shared" si="1"/>
        <v/>
      </c>
      <c r="AP324" s="283" t="str">
        <f t="shared" si="1"/>
        <v/>
      </c>
      <c r="AQ324" s="283" t="str">
        <f>IF(SUMIF($F$22:$F$321, $M324, AQ$22:AQ$321)=0,"",SUMIF($F$22:$F$321, $M324, AQ$22:AQ$321))</f>
        <v/>
      </c>
      <c r="AR324" s="283" t="str">
        <f t="shared" si="1"/>
        <v/>
      </c>
      <c r="AS324" s="283" t="str">
        <f t="shared" si="1"/>
        <v/>
      </c>
      <c r="AT324" s="284" t="str">
        <f t="shared" si="1"/>
        <v/>
      </c>
      <c r="AU324" s="282" t="str">
        <f>IF(SUMIF($F$22:$F$321, $M324, AU$22:AU$321)=0,"",SUMIF($F$22:$F$321, $M324, AU$22:AU$321))</f>
        <v/>
      </c>
      <c r="AV324" s="283" t="str">
        <f t="shared" si="1"/>
        <v/>
      </c>
      <c r="AW324" s="283" t="str">
        <f t="shared" si="1"/>
        <v/>
      </c>
      <c r="AX324" s="495" t="str">
        <f>IF(SUMIF($F$22:$F$321, $M324, AX$22:AX$321)=0,"",SUMIF($F$22:$F$321, $M324, AX$22:AX$321))</f>
        <v/>
      </c>
      <c r="AY324" s="496"/>
      <c r="AZ324" s="466" t="str">
        <f>IF(AX324="","",IF($BB$3="４週",AX324/4,IF($BB$3="暦月",AX324/($BB$8/7),"")))</f>
        <v/>
      </c>
      <c r="BA324" s="467"/>
      <c r="BB324" s="559"/>
      <c r="BC324" s="560"/>
      <c r="BD324" s="560"/>
      <c r="BE324" s="560"/>
      <c r="BF324" s="561"/>
    </row>
    <row r="325" spans="1:73" ht="20.25" customHeight="1" x14ac:dyDescent="0.4">
      <c r="B325" s="279"/>
      <c r="C325" s="280"/>
      <c r="D325" s="280"/>
      <c r="E325" s="280"/>
      <c r="F325" s="195"/>
      <c r="G325" s="464"/>
      <c r="H325" s="464"/>
      <c r="I325" s="464"/>
      <c r="J325" s="464"/>
      <c r="K325" s="465"/>
      <c r="L325" s="285"/>
      <c r="M325" s="457" t="s">
        <v>61</v>
      </c>
      <c r="N325" s="458"/>
      <c r="O325" s="458"/>
      <c r="P325" s="458"/>
      <c r="Q325" s="458"/>
      <c r="R325" s="459"/>
      <c r="S325" s="282" t="str">
        <f>IF(SUMIF($F$22:$F$321, $M325, S$22:S$321)=0,"",SUMIF($F$22:$F$321, $M325, S$22:S$321))</f>
        <v/>
      </c>
      <c r="T325" s="283" t="str">
        <f>IF(SUMIF($F$22:$F$321, $M325, T$22:T$321)=0,"",SUMIF($F$22:$F$321, $M325, T$22:T$321))</f>
        <v/>
      </c>
      <c r="U325" s="283" t="str">
        <f t="shared" si="1"/>
        <v/>
      </c>
      <c r="V325" s="283" t="str">
        <f>IF(SUMIF($F$22:$F$321, $M325, V$22:V$321)=0,"",SUMIF($F$22:$F$321, $M325, V$22:V$321))</f>
        <v/>
      </c>
      <c r="W325" s="283" t="str">
        <f t="shared" si="1"/>
        <v/>
      </c>
      <c r="X325" s="283" t="str">
        <f t="shared" si="1"/>
        <v/>
      </c>
      <c r="Y325" s="284" t="str">
        <f t="shared" si="1"/>
        <v/>
      </c>
      <c r="Z325" s="282" t="str">
        <f>IF(SUMIF($F$22:$F$321, $M325, Z$22:Z$321)=0,"",SUMIF($F$22:$F$321, $M325, Z$22:Z$321))</f>
        <v/>
      </c>
      <c r="AA325" s="283" t="str">
        <f t="shared" si="1"/>
        <v/>
      </c>
      <c r="AB325" s="283" t="str">
        <f t="shared" si="1"/>
        <v/>
      </c>
      <c r="AC325" s="283" t="str">
        <f>IF(SUMIF($F$22:$F$321, $M325, AC$22:AC$321)=0,"",SUMIF($F$22:$F$321, $M325, AC$22:AC$321))</f>
        <v/>
      </c>
      <c r="AD325" s="283" t="str">
        <f t="shared" si="1"/>
        <v/>
      </c>
      <c r="AE325" s="283" t="str">
        <f t="shared" si="1"/>
        <v/>
      </c>
      <c r="AF325" s="284" t="str">
        <f t="shared" si="1"/>
        <v/>
      </c>
      <c r="AG325" s="282" t="str">
        <f>IF(SUMIF($F$22:$F$321, $M325, AG$22:AG$321)=0,"",SUMIF($F$22:$F$321, $M325, AG$22:AG$321))</f>
        <v/>
      </c>
      <c r="AH325" s="283" t="str">
        <f t="shared" si="1"/>
        <v/>
      </c>
      <c r="AI325" s="283" t="str">
        <f t="shared" si="1"/>
        <v/>
      </c>
      <c r="AJ325" s="283" t="str">
        <f>IF(SUMIF($F$22:$F$321, $M325, AJ$22:AJ$321)=0,"",SUMIF($F$22:$F$321, $M325, AJ$22:AJ$321))</f>
        <v/>
      </c>
      <c r="AK325" s="283" t="str">
        <f t="shared" si="1"/>
        <v/>
      </c>
      <c r="AL325" s="283" t="str">
        <f t="shared" si="1"/>
        <v/>
      </c>
      <c r="AM325" s="284" t="str">
        <f t="shared" si="1"/>
        <v/>
      </c>
      <c r="AN325" s="282" t="str">
        <f>IF(SUMIF($F$22:$F$321, $M325, AN$22:AN$321)=0,"",SUMIF($F$22:$F$321, $M325, AN$22:AN$321))</f>
        <v/>
      </c>
      <c r="AO325" s="283" t="str">
        <f t="shared" si="1"/>
        <v/>
      </c>
      <c r="AP325" s="283" t="str">
        <f t="shared" si="1"/>
        <v/>
      </c>
      <c r="AQ325" s="283" t="str">
        <f>IF(SUMIF($F$22:$F$321, $M325, AQ$22:AQ$321)=0,"",SUMIF($F$22:$F$321, $M325, AQ$22:AQ$321))</f>
        <v/>
      </c>
      <c r="AR325" s="283" t="str">
        <f t="shared" si="1"/>
        <v/>
      </c>
      <c r="AS325" s="283" t="str">
        <f t="shared" si="1"/>
        <v/>
      </c>
      <c r="AT325" s="284" t="str">
        <f t="shared" si="1"/>
        <v/>
      </c>
      <c r="AU325" s="282" t="str">
        <f>IF(SUMIF($F$22:$F$321, $M325, AU$22:AU$321)=0,"",SUMIF($F$22:$F$321, $M325, AU$22:AU$321))</f>
        <v/>
      </c>
      <c r="AV325" s="283" t="str">
        <f t="shared" si="1"/>
        <v/>
      </c>
      <c r="AW325" s="283" t="str">
        <f t="shared" si="1"/>
        <v/>
      </c>
      <c r="AX325" s="495" t="str">
        <f>IF(SUMIF($F$22:$F$321, $M325, AX$22:AX$321)=0,"",SUMIF($F$22:$F$321, $M325, AX$22:AX$321))</f>
        <v/>
      </c>
      <c r="AY325" s="496"/>
      <c r="AZ325" s="466" t="str">
        <f>IF(AX325="","",IF($BB$3="４週",AX325/4,IF($BB$3="暦月",AX325/($BB$8/7),"")))</f>
        <v/>
      </c>
      <c r="BA325" s="467"/>
      <c r="BB325" s="559"/>
      <c r="BC325" s="560"/>
      <c r="BD325" s="560"/>
      <c r="BE325" s="560"/>
      <c r="BF325" s="561"/>
    </row>
    <row r="326" spans="1:73" ht="20.25" customHeight="1" x14ac:dyDescent="0.4">
      <c r="B326" s="53"/>
      <c r="C326" s="26"/>
      <c r="D326" s="26"/>
      <c r="E326" s="26"/>
      <c r="F326" s="26"/>
      <c r="G326" s="532" t="s">
        <v>193</v>
      </c>
      <c r="H326" s="532"/>
      <c r="I326" s="532"/>
      <c r="J326" s="532"/>
      <c r="K326" s="532"/>
      <c r="L326" s="532"/>
      <c r="M326" s="532"/>
      <c r="N326" s="532"/>
      <c r="O326" s="532"/>
      <c r="P326" s="532"/>
      <c r="Q326" s="532"/>
      <c r="R326" s="533"/>
      <c r="S326" s="246"/>
      <c r="T326" s="247"/>
      <c r="U326" s="247"/>
      <c r="V326" s="247"/>
      <c r="W326" s="247"/>
      <c r="X326" s="247"/>
      <c r="Y326" s="248"/>
      <c r="Z326" s="246"/>
      <c r="AA326" s="247"/>
      <c r="AB326" s="247"/>
      <c r="AC326" s="247"/>
      <c r="AD326" s="247"/>
      <c r="AE326" s="247"/>
      <c r="AF326" s="248"/>
      <c r="AG326" s="246"/>
      <c r="AH326" s="247"/>
      <c r="AI326" s="247"/>
      <c r="AJ326" s="247"/>
      <c r="AK326" s="247"/>
      <c r="AL326" s="247"/>
      <c r="AM326" s="248"/>
      <c r="AN326" s="246"/>
      <c r="AO326" s="247"/>
      <c r="AP326" s="247"/>
      <c r="AQ326" s="247"/>
      <c r="AR326" s="247"/>
      <c r="AS326" s="247"/>
      <c r="AT326" s="248"/>
      <c r="AU326" s="246"/>
      <c r="AV326" s="247"/>
      <c r="AW326" s="248"/>
      <c r="AX326" s="565"/>
      <c r="AY326" s="566"/>
      <c r="AZ326" s="566"/>
      <c r="BA326" s="567"/>
      <c r="BB326" s="559"/>
      <c r="BC326" s="560"/>
      <c r="BD326" s="560"/>
      <c r="BE326" s="560"/>
      <c r="BF326" s="561"/>
    </row>
    <row r="327" spans="1:73" ht="20.25" customHeight="1" x14ac:dyDescent="0.4">
      <c r="B327" s="53"/>
      <c r="C327" s="26"/>
      <c r="D327" s="26"/>
      <c r="E327" s="26"/>
      <c r="F327" s="26"/>
      <c r="G327" s="532" t="s">
        <v>194</v>
      </c>
      <c r="H327" s="532"/>
      <c r="I327" s="532"/>
      <c r="J327" s="532"/>
      <c r="K327" s="532"/>
      <c r="L327" s="532"/>
      <c r="M327" s="532"/>
      <c r="N327" s="532"/>
      <c r="O327" s="532"/>
      <c r="P327" s="532"/>
      <c r="Q327" s="532"/>
      <c r="R327" s="533"/>
      <c r="S327" s="246"/>
      <c r="T327" s="247"/>
      <c r="U327" s="247"/>
      <c r="V327" s="247"/>
      <c r="W327" s="247"/>
      <c r="X327" s="247"/>
      <c r="Y327" s="248"/>
      <c r="Z327" s="246"/>
      <c r="AA327" s="247"/>
      <c r="AB327" s="247"/>
      <c r="AC327" s="247"/>
      <c r="AD327" s="247"/>
      <c r="AE327" s="247"/>
      <c r="AF327" s="248"/>
      <c r="AG327" s="246"/>
      <c r="AH327" s="247"/>
      <c r="AI327" s="247"/>
      <c r="AJ327" s="247"/>
      <c r="AK327" s="247"/>
      <c r="AL327" s="247"/>
      <c r="AM327" s="248"/>
      <c r="AN327" s="246"/>
      <c r="AO327" s="247"/>
      <c r="AP327" s="247"/>
      <c r="AQ327" s="247"/>
      <c r="AR327" s="247"/>
      <c r="AS327" s="247"/>
      <c r="AT327" s="248"/>
      <c r="AU327" s="246"/>
      <c r="AV327" s="247"/>
      <c r="AW327" s="248"/>
      <c r="AX327" s="568"/>
      <c r="AY327" s="569"/>
      <c r="AZ327" s="569"/>
      <c r="BA327" s="570"/>
      <c r="BB327" s="559"/>
      <c r="BC327" s="560"/>
      <c r="BD327" s="560"/>
      <c r="BE327" s="560"/>
      <c r="BF327" s="561"/>
    </row>
    <row r="328" spans="1:73" ht="20.25" customHeight="1" thickBot="1" x14ac:dyDescent="0.45">
      <c r="B328" s="54"/>
      <c r="C328" s="114"/>
      <c r="D328" s="114"/>
      <c r="E328" s="114"/>
      <c r="F328" s="114"/>
      <c r="G328" s="515" t="s">
        <v>215</v>
      </c>
      <c r="H328" s="516"/>
      <c r="I328" s="516"/>
      <c r="J328" s="516"/>
      <c r="K328" s="516"/>
      <c r="L328" s="516"/>
      <c r="M328" s="516"/>
      <c r="N328" s="516"/>
      <c r="O328" s="516"/>
      <c r="P328" s="516"/>
      <c r="Q328" s="516"/>
      <c r="R328" s="517"/>
      <c r="S328" s="270" t="str">
        <f>IF(S327&lt;&gt;"",IF(S326&gt;15,((S326-15)/5+1)*S327,S327),"")</f>
        <v/>
      </c>
      <c r="T328" s="271" t="str">
        <f t="shared" ref="T328:AW328" si="2">IF(T327&lt;&gt;"",IF(T326&gt;15,((T326-15)/5+1)*T327,T327),"")</f>
        <v/>
      </c>
      <c r="U328" s="271" t="str">
        <f t="shared" si="2"/>
        <v/>
      </c>
      <c r="V328" s="271" t="str">
        <f t="shared" si="2"/>
        <v/>
      </c>
      <c r="W328" s="271" t="str">
        <f t="shared" si="2"/>
        <v/>
      </c>
      <c r="X328" s="271" t="str">
        <f t="shared" si="2"/>
        <v/>
      </c>
      <c r="Y328" s="272" t="str">
        <f t="shared" si="2"/>
        <v/>
      </c>
      <c r="Z328" s="270" t="str">
        <f t="shared" si="2"/>
        <v/>
      </c>
      <c r="AA328" s="271" t="str">
        <f t="shared" si="2"/>
        <v/>
      </c>
      <c r="AB328" s="271" t="str">
        <f t="shared" si="2"/>
        <v/>
      </c>
      <c r="AC328" s="271" t="str">
        <f t="shared" si="2"/>
        <v/>
      </c>
      <c r="AD328" s="271" t="str">
        <f t="shared" si="2"/>
        <v/>
      </c>
      <c r="AE328" s="271" t="str">
        <f t="shared" si="2"/>
        <v/>
      </c>
      <c r="AF328" s="272" t="str">
        <f t="shared" si="2"/>
        <v/>
      </c>
      <c r="AG328" s="270" t="str">
        <f t="shared" si="2"/>
        <v/>
      </c>
      <c r="AH328" s="271" t="str">
        <f t="shared" si="2"/>
        <v/>
      </c>
      <c r="AI328" s="271" t="str">
        <f t="shared" si="2"/>
        <v/>
      </c>
      <c r="AJ328" s="271" t="str">
        <f t="shared" si="2"/>
        <v/>
      </c>
      <c r="AK328" s="271" t="str">
        <f t="shared" si="2"/>
        <v/>
      </c>
      <c r="AL328" s="271" t="str">
        <f t="shared" si="2"/>
        <v/>
      </c>
      <c r="AM328" s="272" t="str">
        <f t="shared" si="2"/>
        <v/>
      </c>
      <c r="AN328" s="270" t="str">
        <f t="shared" si="2"/>
        <v/>
      </c>
      <c r="AO328" s="271" t="str">
        <f t="shared" si="2"/>
        <v/>
      </c>
      <c r="AP328" s="271" t="str">
        <f t="shared" si="2"/>
        <v/>
      </c>
      <c r="AQ328" s="271" t="str">
        <f t="shared" si="2"/>
        <v/>
      </c>
      <c r="AR328" s="271" t="str">
        <f t="shared" si="2"/>
        <v/>
      </c>
      <c r="AS328" s="271" t="str">
        <f t="shared" si="2"/>
        <v/>
      </c>
      <c r="AT328" s="272" t="str">
        <f t="shared" si="2"/>
        <v/>
      </c>
      <c r="AU328" s="267" t="str">
        <f t="shared" si="2"/>
        <v/>
      </c>
      <c r="AV328" s="268" t="str">
        <f t="shared" si="2"/>
        <v/>
      </c>
      <c r="AW328" s="269" t="str">
        <f t="shared" si="2"/>
        <v/>
      </c>
      <c r="AX328" s="568"/>
      <c r="AY328" s="569"/>
      <c r="AZ328" s="569"/>
      <c r="BA328" s="570"/>
      <c r="BB328" s="559"/>
      <c r="BC328" s="560"/>
      <c r="BD328" s="560"/>
      <c r="BE328" s="560"/>
      <c r="BF328" s="561"/>
    </row>
    <row r="329" spans="1:73" ht="18.75" customHeight="1" x14ac:dyDescent="0.4">
      <c r="B329" s="518" t="s">
        <v>195</v>
      </c>
      <c r="C329" s="519"/>
      <c r="D329" s="519"/>
      <c r="E329" s="519"/>
      <c r="F329" s="519"/>
      <c r="G329" s="519"/>
      <c r="H329" s="519"/>
      <c r="I329" s="519"/>
      <c r="J329" s="519"/>
      <c r="K329" s="520"/>
      <c r="L329" s="524" t="s">
        <v>60</v>
      </c>
      <c r="M329" s="524"/>
      <c r="N329" s="524"/>
      <c r="O329" s="524"/>
      <c r="P329" s="524"/>
      <c r="Q329" s="524"/>
      <c r="R329" s="525"/>
      <c r="S329" s="252" t="str">
        <f>IF($L329="","",IF(COUNTIFS($F$22:$F$60,$L329,S$22:S$60,"&gt;0")=0,"",COUNTIFS($F$22:$F$60,$L329,S$22:S$60,"&gt;0")))</f>
        <v/>
      </c>
      <c r="T329" s="253" t="str">
        <f t="shared" ref="T329:AW333" si="3">IF($L329="","",IF(COUNTIFS($F$22:$F$60,$L329,T$22:T$60,"&gt;0")=0,"",COUNTIFS($F$22:$F$60,$L329,T$22:T$60,"&gt;0")))</f>
        <v/>
      </c>
      <c r="U329" s="253" t="str">
        <f t="shared" si="3"/>
        <v/>
      </c>
      <c r="V329" s="253" t="str">
        <f t="shared" si="3"/>
        <v/>
      </c>
      <c r="W329" s="253" t="str">
        <f t="shared" si="3"/>
        <v/>
      </c>
      <c r="X329" s="253" t="str">
        <f t="shared" si="3"/>
        <v/>
      </c>
      <c r="Y329" s="254" t="str">
        <f t="shared" si="3"/>
        <v/>
      </c>
      <c r="Z329" s="255" t="str">
        <f t="shared" si="3"/>
        <v/>
      </c>
      <c r="AA329" s="253" t="str">
        <f t="shared" si="3"/>
        <v/>
      </c>
      <c r="AB329" s="253" t="str">
        <f t="shared" si="3"/>
        <v/>
      </c>
      <c r="AC329" s="253" t="str">
        <f t="shared" si="3"/>
        <v/>
      </c>
      <c r="AD329" s="253" t="str">
        <f t="shared" si="3"/>
        <v/>
      </c>
      <c r="AE329" s="253" t="str">
        <f t="shared" si="3"/>
        <v/>
      </c>
      <c r="AF329" s="254" t="str">
        <f t="shared" si="3"/>
        <v/>
      </c>
      <c r="AG329" s="253" t="str">
        <f t="shared" si="3"/>
        <v/>
      </c>
      <c r="AH329" s="253" t="str">
        <f t="shared" si="3"/>
        <v/>
      </c>
      <c r="AI329" s="253" t="str">
        <f t="shared" si="3"/>
        <v/>
      </c>
      <c r="AJ329" s="253" t="str">
        <f t="shared" si="3"/>
        <v/>
      </c>
      <c r="AK329" s="253" t="str">
        <f t="shared" si="3"/>
        <v/>
      </c>
      <c r="AL329" s="253" t="str">
        <f t="shared" si="3"/>
        <v/>
      </c>
      <c r="AM329" s="254" t="str">
        <f t="shared" si="3"/>
        <v/>
      </c>
      <c r="AN329" s="253" t="str">
        <f t="shared" si="3"/>
        <v/>
      </c>
      <c r="AO329" s="253" t="str">
        <f t="shared" si="3"/>
        <v/>
      </c>
      <c r="AP329" s="253" t="str">
        <f t="shared" si="3"/>
        <v/>
      </c>
      <c r="AQ329" s="253" t="str">
        <f t="shared" si="3"/>
        <v/>
      </c>
      <c r="AR329" s="253" t="str">
        <f t="shared" si="3"/>
        <v/>
      </c>
      <c r="AS329" s="253" t="str">
        <f t="shared" si="3"/>
        <v/>
      </c>
      <c r="AT329" s="254" t="str">
        <f t="shared" si="3"/>
        <v/>
      </c>
      <c r="AU329" s="253" t="str">
        <f t="shared" si="3"/>
        <v/>
      </c>
      <c r="AV329" s="253" t="str">
        <f t="shared" si="3"/>
        <v/>
      </c>
      <c r="AW329" s="254" t="str">
        <f t="shared" si="3"/>
        <v/>
      </c>
      <c r="AX329" s="568"/>
      <c r="AY329" s="569"/>
      <c r="AZ329" s="569"/>
      <c r="BA329" s="570"/>
      <c r="BB329" s="559"/>
      <c r="BC329" s="560"/>
      <c r="BD329" s="560"/>
      <c r="BE329" s="560"/>
      <c r="BF329" s="561"/>
    </row>
    <row r="330" spans="1:73" ht="18.75" customHeight="1" x14ac:dyDescent="0.4">
      <c r="B330" s="518"/>
      <c r="C330" s="519"/>
      <c r="D330" s="519"/>
      <c r="E330" s="519"/>
      <c r="F330" s="519"/>
      <c r="G330" s="519"/>
      <c r="H330" s="519"/>
      <c r="I330" s="519"/>
      <c r="J330" s="519"/>
      <c r="K330" s="520"/>
      <c r="L330" s="526" t="s">
        <v>5</v>
      </c>
      <c r="M330" s="526"/>
      <c r="N330" s="526"/>
      <c r="O330" s="526"/>
      <c r="P330" s="526"/>
      <c r="Q330" s="526"/>
      <c r="R330" s="527"/>
      <c r="S330" s="243" t="str">
        <f t="shared" ref="S330:AH333" si="4">IF($L330="","",IF(COUNTIFS($F$22:$F$60,$L330,S$22:S$60,"&gt;0")=0,"",COUNTIFS($F$22:$F$60,$L330,S$22:S$60,"&gt;0")))</f>
        <v/>
      </c>
      <c r="T330" s="244" t="str">
        <f>IF($L330="","",IF(COUNTIFS($F$22:$F$60,$L330,T$22:T$60,"&gt;0")=0,"",COUNTIFS($F$22:$F$60,$L330,T$22:T$60,"&gt;0")))</f>
        <v/>
      </c>
      <c r="U330" s="244" t="str">
        <f t="shared" si="4"/>
        <v/>
      </c>
      <c r="V330" s="244" t="str">
        <f t="shared" si="4"/>
        <v/>
      </c>
      <c r="W330" s="244" t="str">
        <f t="shared" si="4"/>
        <v/>
      </c>
      <c r="X330" s="244" t="str">
        <f t="shared" si="4"/>
        <v/>
      </c>
      <c r="Y330" s="245" t="str">
        <f t="shared" si="4"/>
        <v/>
      </c>
      <c r="Z330" s="256" t="str">
        <f t="shared" si="4"/>
        <v/>
      </c>
      <c r="AA330" s="244" t="str">
        <f t="shared" si="4"/>
        <v/>
      </c>
      <c r="AB330" s="244" t="str">
        <f t="shared" si="4"/>
        <v/>
      </c>
      <c r="AC330" s="244" t="str">
        <f t="shared" si="4"/>
        <v/>
      </c>
      <c r="AD330" s="244" t="str">
        <f t="shared" si="4"/>
        <v/>
      </c>
      <c r="AE330" s="244" t="str">
        <f t="shared" si="4"/>
        <v/>
      </c>
      <c r="AF330" s="245" t="str">
        <f t="shared" si="4"/>
        <v/>
      </c>
      <c r="AG330" s="244" t="str">
        <f t="shared" si="4"/>
        <v/>
      </c>
      <c r="AH330" s="244" t="str">
        <f t="shared" si="4"/>
        <v/>
      </c>
      <c r="AI330" s="244" t="str">
        <f t="shared" si="3"/>
        <v/>
      </c>
      <c r="AJ330" s="244" t="str">
        <f t="shared" si="3"/>
        <v/>
      </c>
      <c r="AK330" s="244" t="str">
        <f t="shared" si="3"/>
        <v/>
      </c>
      <c r="AL330" s="244" t="str">
        <f t="shared" si="3"/>
        <v/>
      </c>
      <c r="AM330" s="245" t="str">
        <f t="shared" si="3"/>
        <v/>
      </c>
      <c r="AN330" s="244" t="str">
        <f t="shared" si="3"/>
        <v/>
      </c>
      <c r="AO330" s="244" t="str">
        <f t="shared" si="3"/>
        <v/>
      </c>
      <c r="AP330" s="244" t="str">
        <f t="shared" si="3"/>
        <v/>
      </c>
      <c r="AQ330" s="244" t="str">
        <f t="shared" si="3"/>
        <v/>
      </c>
      <c r="AR330" s="244" t="str">
        <f t="shared" si="3"/>
        <v/>
      </c>
      <c r="AS330" s="244" t="str">
        <f t="shared" si="3"/>
        <v/>
      </c>
      <c r="AT330" s="245" t="str">
        <f t="shared" si="3"/>
        <v/>
      </c>
      <c r="AU330" s="244" t="str">
        <f t="shared" si="3"/>
        <v/>
      </c>
      <c r="AV330" s="244" t="str">
        <f t="shared" si="3"/>
        <v/>
      </c>
      <c r="AW330" s="245" t="str">
        <f t="shared" si="3"/>
        <v/>
      </c>
      <c r="AX330" s="568"/>
      <c r="AY330" s="569"/>
      <c r="AZ330" s="569"/>
      <c r="BA330" s="570"/>
      <c r="BB330" s="559"/>
      <c r="BC330" s="560"/>
      <c r="BD330" s="560"/>
      <c r="BE330" s="560"/>
      <c r="BF330" s="561"/>
    </row>
    <row r="331" spans="1:73" ht="18.75" customHeight="1" x14ac:dyDescent="0.4">
      <c r="B331" s="518"/>
      <c r="C331" s="519"/>
      <c r="D331" s="519"/>
      <c r="E331" s="519"/>
      <c r="F331" s="519"/>
      <c r="G331" s="519"/>
      <c r="H331" s="519"/>
      <c r="I331" s="519"/>
      <c r="J331" s="519"/>
      <c r="K331" s="520"/>
      <c r="L331" s="526" t="s">
        <v>61</v>
      </c>
      <c r="M331" s="526"/>
      <c r="N331" s="526"/>
      <c r="O331" s="526"/>
      <c r="P331" s="526"/>
      <c r="Q331" s="526"/>
      <c r="R331" s="527"/>
      <c r="S331" s="243" t="str">
        <f t="shared" si="4"/>
        <v/>
      </c>
      <c r="T331" s="244" t="str">
        <f t="shared" si="3"/>
        <v/>
      </c>
      <c r="U331" s="244" t="str">
        <f t="shared" si="3"/>
        <v/>
      </c>
      <c r="V331" s="244" t="str">
        <f t="shared" si="3"/>
        <v/>
      </c>
      <c r="W331" s="244" t="str">
        <f t="shared" si="3"/>
        <v/>
      </c>
      <c r="X331" s="244" t="str">
        <f>IF($L331="","",IF(COUNTIFS($F$22:$F$60,$L331,X$22:X$60,"&gt;0")=0,"",COUNTIFS($F$22:$F$60,$L331,X$22:X$60,"&gt;0")))</f>
        <v/>
      </c>
      <c r="Y331" s="245" t="str">
        <f t="shared" si="3"/>
        <v/>
      </c>
      <c r="Z331" s="256" t="str">
        <f t="shared" si="3"/>
        <v/>
      </c>
      <c r="AA331" s="244" t="str">
        <f t="shared" si="3"/>
        <v/>
      </c>
      <c r="AB331" s="244" t="str">
        <f t="shared" si="3"/>
        <v/>
      </c>
      <c r="AC331" s="244" t="str">
        <f t="shared" si="3"/>
        <v/>
      </c>
      <c r="AD331" s="244" t="str">
        <f t="shared" si="3"/>
        <v/>
      </c>
      <c r="AE331" s="244" t="str">
        <f t="shared" si="3"/>
        <v/>
      </c>
      <c r="AF331" s="245" t="str">
        <f t="shared" si="3"/>
        <v/>
      </c>
      <c r="AG331" s="244" t="str">
        <f t="shared" si="3"/>
        <v/>
      </c>
      <c r="AH331" s="244" t="str">
        <f t="shared" si="3"/>
        <v/>
      </c>
      <c r="AI331" s="244" t="str">
        <f t="shared" si="3"/>
        <v/>
      </c>
      <c r="AJ331" s="244" t="str">
        <f t="shared" si="3"/>
        <v/>
      </c>
      <c r="AK331" s="244" t="str">
        <f t="shared" si="3"/>
        <v/>
      </c>
      <c r="AL331" s="244" t="str">
        <f t="shared" si="3"/>
        <v/>
      </c>
      <c r="AM331" s="245" t="str">
        <f t="shared" si="3"/>
        <v/>
      </c>
      <c r="AN331" s="244" t="str">
        <f t="shared" si="3"/>
        <v/>
      </c>
      <c r="AO331" s="244" t="str">
        <f t="shared" si="3"/>
        <v/>
      </c>
      <c r="AP331" s="244" t="str">
        <f t="shared" si="3"/>
        <v/>
      </c>
      <c r="AQ331" s="244" t="str">
        <f t="shared" si="3"/>
        <v/>
      </c>
      <c r="AR331" s="244" t="str">
        <f t="shared" si="3"/>
        <v/>
      </c>
      <c r="AS331" s="244" t="str">
        <f t="shared" si="3"/>
        <v/>
      </c>
      <c r="AT331" s="245" t="str">
        <f t="shared" si="3"/>
        <v/>
      </c>
      <c r="AU331" s="244" t="str">
        <f t="shared" si="3"/>
        <v/>
      </c>
      <c r="AV331" s="244" t="str">
        <f t="shared" si="3"/>
        <v/>
      </c>
      <c r="AW331" s="245" t="str">
        <f t="shared" si="3"/>
        <v/>
      </c>
      <c r="AX331" s="568"/>
      <c r="AY331" s="569"/>
      <c r="AZ331" s="569"/>
      <c r="BA331" s="570"/>
      <c r="BB331" s="559"/>
      <c r="BC331" s="560"/>
      <c r="BD331" s="560"/>
      <c r="BE331" s="560"/>
      <c r="BF331" s="561"/>
    </row>
    <row r="332" spans="1:73" ht="18.75" customHeight="1" x14ac:dyDescent="0.4">
      <c r="B332" s="518"/>
      <c r="C332" s="519"/>
      <c r="D332" s="519"/>
      <c r="E332" s="519"/>
      <c r="F332" s="519"/>
      <c r="G332" s="519"/>
      <c r="H332" s="519"/>
      <c r="I332" s="519"/>
      <c r="J332" s="519"/>
      <c r="K332" s="520"/>
      <c r="L332" s="526" t="s">
        <v>62</v>
      </c>
      <c r="M332" s="526"/>
      <c r="N332" s="526"/>
      <c r="O332" s="526"/>
      <c r="P332" s="526"/>
      <c r="Q332" s="526"/>
      <c r="R332" s="527"/>
      <c r="S332" s="243" t="str">
        <f t="shared" si="4"/>
        <v/>
      </c>
      <c r="T332" s="244" t="str">
        <f t="shared" si="3"/>
        <v/>
      </c>
      <c r="U332" s="244" t="str">
        <f t="shared" si="3"/>
        <v/>
      </c>
      <c r="V332" s="244" t="str">
        <f t="shared" si="3"/>
        <v/>
      </c>
      <c r="W332" s="244" t="str">
        <f t="shared" si="3"/>
        <v/>
      </c>
      <c r="X332" s="244" t="str">
        <f t="shared" si="3"/>
        <v/>
      </c>
      <c r="Y332" s="245" t="str">
        <f t="shared" si="3"/>
        <v/>
      </c>
      <c r="Z332" s="256" t="str">
        <f t="shared" si="3"/>
        <v/>
      </c>
      <c r="AA332" s="244" t="str">
        <f t="shared" si="3"/>
        <v/>
      </c>
      <c r="AB332" s="244" t="str">
        <f t="shared" si="3"/>
        <v/>
      </c>
      <c r="AC332" s="244" t="str">
        <f t="shared" si="3"/>
        <v/>
      </c>
      <c r="AD332" s="244" t="str">
        <f t="shared" si="3"/>
        <v/>
      </c>
      <c r="AE332" s="244" t="str">
        <f t="shared" si="3"/>
        <v/>
      </c>
      <c r="AF332" s="245" t="str">
        <f t="shared" si="3"/>
        <v/>
      </c>
      <c r="AG332" s="244" t="str">
        <f t="shared" si="3"/>
        <v/>
      </c>
      <c r="AH332" s="244" t="str">
        <f t="shared" si="3"/>
        <v/>
      </c>
      <c r="AI332" s="244" t="str">
        <f t="shared" si="3"/>
        <v/>
      </c>
      <c r="AJ332" s="244" t="str">
        <f t="shared" si="3"/>
        <v/>
      </c>
      <c r="AK332" s="244" t="str">
        <f t="shared" si="3"/>
        <v/>
      </c>
      <c r="AL332" s="244" t="str">
        <f t="shared" si="3"/>
        <v/>
      </c>
      <c r="AM332" s="245" t="str">
        <f t="shared" si="3"/>
        <v/>
      </c>
      <c r="AN332" s="244" t="str">
        <f t="shared" si="3"/>
        <v/>
      </c>
      <c r="AO332" s="244" t="str">
        <f t="shared" si="3"/>
        <v/>
      </c>
      <c r="AP332" s="244" t="str">
        <f t="shared" si="3"/>
        <v/>
      </c>
      <c r="AQ332" s="244" t="str">
        <f t="shared" si="3"/>
        <v/>
      </c>
      <c r="AR332" s="244" t="str">
        <f t="shared" si="3"/>
        <v/>
      </c>
      <c r="AS332" s="244" t="str">
        <f t="shared" si="3"/>
        <v/>
      </c>
      <c r="AT332" s="245" t="str">
        <f t="shared" si="3"/>
        <v/>
      </c>
      <c r="AU332" s="244" t="str">
        <f t="shared" si="3"/>
        <v/>
      </c>
      <c r="AV332" s="244" t="str">
        <f t="shared" si="3"/>
        <v/>
      </c>
      <c r="AW332" s="245" t="str">
        <f t="shared" si="3"/>
        <v/>
      </c>
      <c r="AX332" s="568"/>
      <c r="AY332" s="569"/>
      <c r="AZ332" s="569"/>
      <c r="BA332" s="570"/>
      <c r="BB332" s="559"/>
      <c r="BC332" s="560"/>
      <c r="BD332" s="560"/>
      <c r="BE332" s="560"/>
      <c r="BF332" s="561"/>
    </row>
    <row r="333" spans="1:73" ht="18.75" customHeight="1" thickBot="1" x14ac:dyDescent="0.45">
      <c r="B333" s="521"/>
      <c r="C333" s="522"/>
      <c r="D333" s="522"/>
      <c r="E333" s="522"/>
      <c r="F333" s="522"/>
      <c r="G333" s="522"/>
      <c r="H333" s="522"/>
      <c r="I333" s="522"/>
      <c r="J333" s="522"/>
      <c r="K333" s="523"/>
      <c r="L333" s="493"/>
      <c r="M333" s="493"/>
      <c r="N333" s="493"/>
      <c r="O333" s="493"/>
      <c r="P333" s="493"/>
      <c r="Q333" s="493"/>
      <c r="R333" s="494"/>
      <c r="S333" s="257" t="str">
        <f t="shared" si="4"/>
        <v/>
      </c>
      <c r="T333" s="258" t="str">
        <f t="shared" si="3"/>
        <v/>
      </c>
      <c r="U333" s="258" t="str">
        <f t="shared" si="3"/>
        <v/>
      </c>
      <c r="V333" s="258" t="str">
        <f t="shared" si="3"/>
        <v/>
      </c>
      <c r="W333" s="258" t="str">
        <f t="shared" si="3"/>
        <v/>
      </c>
      <c r="X333" s="258" t="str">
        <f t="shared" si="3"/>
        <v/>
      </c>
      <c r="Y333" s="259" t="str">
        <f t="shared" si="3"/>
        <v/>
      </c>
      <c r="Z333" s="260" t="str">
        <f t="shared" si="3"/>
        <v/>
      </c>
      <c r="AA333" s="258" t="str">
        <f t="shared" si="3"/>
        <v/>
      </c>
      <c r="AB333" s="258" t="str">
        <f t="shared" si="3"/>
        <v/>
      </c>
      <c r="AC333" s="258" t="str">
        <f t="shared" si="3"/>
        <v/>
      </c>
      <c r="AD333" s="258" t="str">
        <f t="shared" si="3"/>
        <v/>
      </c>
      <c r="AE333" s="258" t="str">
        <f t="shared" si="3"/>
        <v/>
      </c>
      <c r="AF333" s="259" t="str">
        <f t="shared" si="3"/>
        <v/>
      </c>
      <c r="AG333" s="258" t="str">
        <f t="shared" si="3"/>
        <v/>
      </c>
      <c r="AH333" s="258" t="str">
        <f t="shared" si="3"/>
        <v/>
      </c>
      <c r="AI333" s="258" t="str">
        <f t="shared" si="3"/>
        <v/>
      </c>
      <c r="AJ333" s="258" t="str">
        <f t="shared" si="3"/>
        <v/>
      </c>
      <c r="AK333" s="258" t="str">
        <f t="shared" si="3"/>
        <v/>
      </c>
      <c r="AL333" s="258" t="str">
        <f t="shared" si="3"/>
        <v/>
      </c>
      <c r="AM333" s="259" t="str">
        <f t="shared" si="3"/>
        <v/>
      </c>
      <c r="AN333" s="258" t="str">
        <f t="shared" si="3"/>
        <v/>
      </c>
      <c r="AO333" s="258" t="str">
        <f t="shared" si="3"/>
        <v/>
      </c>
      <c r="AP333" s="258" t="str">
        <f t="shared" si="3"/>
        <v/>
      </c>
      <c r="AQ333" s="258" t="str">
        <f t="shared" si="3"/>
        <v/>
      </c>
      <c r="AR333" s="258" t="str">
        <f t="shared" si="3"/>
        <v/>
      </c>
      <c r="AS333" s="258" t="str">
        <f t="shared" si="3"/>
        <v/>
      </c>
      <c r="AT333" s="259" t="str">
        <f t="shared" si="3"/>
        <v/>
      </c>
      <c r="AU333" s="258" t="str">
        <f t="shared" si="3"/>
        <v/>
      </c>
      <c r="AV333" s="258" t="str">
        <f t="shared" si="3"/>
        <v/>
      </c>
      <c r="AW333" s="259" t="str">
        <f t="shared" si="3"/>
        <v/>
      </c>
      <c r="AX333" s="571"/>
      <c r="AY333" s="572"/>
      <c r="AZ333" s="572"/>
      <c r="BA333" s="573"/>
      <c r="BB333" s="562"/>
      <c r="BC333" s="563"/>
      <c r="BD333" s="563"/>
      <c r="BE333" s="563"/>
      <c r="BF333" s="564"/>
    </row>
    <row r="334" spans="1:73" ht="13.5" customHeight="1" x14ac:dyDescent="0.4">
      <c r="C334" s="24"/>
      <c r="D334" s="24"/>
      <c r="E334" s="24"/>
      <c r="F334" s="24"/>
      <c r="G334" s="33"/>
      <c r="H334" s="34"/>
      <c r="AF334" s="9"/>
    </row>
    <row r="335" spans="1:73" ht="11.45" customHeight="1" x14ac:dyDescent="0.4">
      <c r="A335" s="16"/>
      <c r="B335" s="16"/>
      <c r="C335" s="16"/>
      <c r="D335" s="16"/>
      <c r="E335" s="16"/>
      <c r="F335" s="16"/>
      <c r="G335" s="16"/>
      <c r="H335" s="20"/>
      <c r="I335" s="20"/>
      <c r="J335" s="20"/>
      <c r="K335" s="20"/>
      <c r="L335" s="20"/>
      <c r="M335" s="20"/>
      <c r="N335" s="20"/>
      <c r="O335" s="20"/>
      <c r="P335" s="20"/>
      <c r="Q335" s="20"/>
      <c r="R335" s="20"/>
      <c r="S335" s="20"/>
      <c r="T335" s="20"/>
      <c r="U335" s="20"/>
      <c r="V335" s="20"/>
      <c r="W335" s="20"/>
      <c r="X335" s="20"/>
      <c r="Y335" s="20"/>
      <c r="Z335" s="20"/>
      <c r="AA335" s="20"/>
      <c r="AB335" s="20"/>
      <c r="AC335" s="20"/>
      <c r="AD335" s="20"/>
      <c r="AE335" s="20"/>
      <c r="AF335" s="20"/>
      <c r="AG335" s="20"/>
      <c r="AH335" s="20"/>
      <c r="AI335" s="20"/>
      <c r="AJ335" s="20"/>
      <c r="AK335" s="20"/>
      <c r="AL335" s="20"/>
      <c r="AM335" s="20"/>
      <c r="AN335" s="20"/>
      <c r="AO335" s="20"/>
      <c r="AP335" s="20"/>
      <c r="AQ335" s="20"/>
      <c r="AR335" s="14"/>
      <c r="AS335" s="14"/>
      <c r="AT335" s="14"/>
      <c r="AU335" s="14"/>
      <c r="AV335" s="14"/>
      <c r="AW335" s="14"/>
      <c r="AX335" s="14"/>
      <c r="AY335" s="14"/>
      <c r="AZ335" s="14"/>
      <c r="BA335" s="14"/>
    </row>
    <row r="336" spans="1:73" ht="20.25" customHeight="1" x14ac:dyDescent="0.2">
      <c r="A336" s="17"/>
      <c r="B336" s="17"/>
      <c r="C336" s="16"/>
      <c r="D336" s="16"/>
      <c r="E336" s="16"/>
      <c r="F336" s="16"/>
      <c r="G336" s="17"/>
      <c r="H336" s="17"/>
      <c r="I336" s="17"/>
      <c r="J336" s="17"/>
      <c r="K336" s="17"/>
      <c r="L336" s="17"/>
      <c r="M336" s="17"/>
      <c r="N336" s="17"/>
      <c r="O336" s="17"/>
      <c r="P336" s="17"/>
      <c r="Q336" s="17"/>
      <c r="R336" s="17"/>
      <c r="S336" s="17"/>
      <c r="T336" s="17"/>
      <c r="U336" s="17"/>
      <c r="V336" s="17"/>
      <c r="W336" s="17"/>
      <c r="X336" s="17"/>
      <c r="Y336" s="17"/>
      <c r="Z336" s="17"/>
      <c r="AA336" s="17"/>
      <c r="AB336" s="17"/>
      <c r="AC336" s="17"/>
      <c r="AD336" s="17"/>
      <c r="AE336" s="17"/>
      <c r="AF336" s="17"/>
      <c r="AG336" s="17"/>
      <c r="AH336" s="17"/>
      <c r="AI336" s="17"/>
      <c r="AJ336" s="17"/>
      <c r="AK336" s="17"/>
      <c r="AL336" s="17"/>
      <c r="AM336" s="17"/>
      <c r="AN336" s="17"/>
      <c r="AO336" s="17"/>
      <c r="AP336" s="17"/>
      <c r="AQ336" s="17"/>
      <c r="AR336" s="15"/>
      <c r="AS336" s="15"/>
      <c r="AT336" s="15"/>
      <c r="AU336" s="15"/>
      <c r="AV336" s="15"/>
      <c r="BN336" s="2"/>
      <c r="BO336" s="1"/>
      <c r="BP336" s="2"/>
      <c r="BQ336" s="2"/>
      <c r="BR336" s="2"/>
      <c r="BS336" s="3"/>
      <c r="BT336" s="4"/>
      <c r="BU336" s="4"/>
    </row>
    <row r="337" spans="1:43" ht="20.25" customHeight="1" x14ac:dyDescent="0.4">
      <c r="A337" s="16"/>
      <c r="B337" s="16"/>
      <c r="C337" s="21"/>
      <c r="D337" s="21"/>
      <c r="E337" s="21"/>
      <c r="F337" s="21"/>
      <c r="G337" s="21"/>
      <c r="H337" s="19"/>
      <c r="I337" s="19"/>
      <c r="J337" s="16"/>
      <c r="K337" s="16"/>
      <c r="L337" s="16"/>
      <c r="M337" s="16"/>
      <c r="N337" s="16"/>
      <c r="O337" s="16"/>
      <c r="P337" s="16"/>
      <c r="Q337" s="16"/>
      <c r="R337" s="16"/>
      <c r="S337" s="16"/>
      <c r="T337" s="16"/>
      <c r="U337" s="16"/>
      <c r="V337" s="16"/>
      <c r="W337" s="16"/>
      <c r="X337" s="16"/>
      <c r="Y337" s="16"/>
      <c r="Z337" s="16"/>
      <c r="AA337" s="16"/>
      <c r="AB337" s="16"/>
      <c r="AC337" s="16"/>
      <c r="AD337" s="16"/>
      <c r="AE337" s="16"/>
      <c r="AF337" s="16"/>
      <c r="AG337" s="16"/>
      <c r="AH337" s="16"/>
      <c r="AI337" s="16"/>
      <c r="AJ337" s="16"/>
      <c r="AK337" s="16"/>
      <c r="AL337" s="16"/>
      <c r="AM337" s="16"/>
      <c r="AN337" s="16"/>
      <c r="AO337" s="16"/>
      <c r="AP337" s="16"/>
      <c r="AQ337" s="16"/>
    </row>
    <row r="338" spans="1:43" ht="20.25" customHeight="1" x14ac:dyDescent="0.4">
      <c r="A338" s="16"/>
      <c r="B338" s="16"/>
      <c r="C338" s="21"/>
      <c r="D338" s="21"/>
      <c r="E338" s="21"/>
      <c r="F338" s="21"/>
      <c r="G338" s="21"/>
      <c r="H338" s="19"/>
      <c r="I338" s="19"/>
      <c r="J338" s="16"/>
      <c r="K338" s="16"/>
      <c r="L338" s="16"/>
      <c r="M338" s="16"/>
      <c r="N338" s="16"/>
      <c r="O338" s="16"/>
      <c r="P338" s="16"/>
      <c r="Q338" s="16"/>
      <c r="R338" s="16"/>
      <c r="S338" s="16"/>
      <c r="T338" s="16"/>
      <c r="U338" s="16"/>
      <c r="V338" s="16"/>
      <c r="W338" s="16"/>
      <c r="X338" s="16"/>
      <c r="Y338" s="16"/>
      <c r="Z338" s="16"/>
      <c r="AA338" s="16"/>
      <c r="AB338" s="16"/>
      <c r="AC338" s="16"/>
      <c r="AD338" s="16"/>
      <c r="AE338" s="16"/>
      <c r="AF338" s="16"/>
      <c r="AG338" s="16"/>
      <c r="AH338" s="16"/>
      <c r="AI338" s="16"/>
      <c r="AJ338" s="16"/>
      <c r="AK338" s="16"/>
      <c r="AL338" s="16"/>
      <c r="AM338" s="16"/>
      <c r="AN338" s="16"/>
      <c r="AO338" s="16"/>
      <c r="AP338" s="16"/>
      <c r="AQ338" s="16"/>
    </row>
    <row r="339" spans="1:43" ht="20.25" customHeight="1" x14ac:dyDescent="0.4">
      <c r="A339" s="16"/>
      <c r="B339" s="16"/>
      <c r="C339" s="19"/>
      <c r="D339" s="19"/>
      <c r="E339" s="19"/>
      <c r="F339" s="19"/>
      <c r="G339" s="19"/>
      <c r="H339" s="16"/>
      <c r="I339" s="16"/>
      <c r="J339" s="16"/>
      <c r="K339" s="16"/>
      <c r="L339" s="16"/>
      <c r="M339" s="16"/>
      <c r="N339" s="16"/>
      <c r="O339" s="16"/>
      <c r="P339" s="16"/>
      <c r="Q339" s="16"/>
      <c r="R339" s="16"/>
      <c r="S339" s="16"/>
      <c r="T339" s="16"/>
      <c r="U339" s="16"/>
      <c r="V339" s="16"/>
      <c r="W339" s="16"/>
      <c r="X339" s="16"/>
      <c r="Y339" s="16"/>
      <c r="Z339" s="16"/>
      <c r="AA339" s="16"/>
      <c r="AB339" s="16"/>
      <c r="AC339" s="16"/>
      <c r="AD339" s="16"/>
      <c r="AE339" s="16"/>
      <c r="AF339" s="16"/>
      <c r="AG339" s="16"/>
      <c r="AH339" s="16"/>
      <c r="AI339" s="16"/>
      <c r="AJ339" s="16"/>
      <c r="AK339" s="16"/>
      <c r="AL339" s="16"/>
      <c r="AM339" s="16"/>
      <c r="AN339" s="16"/>
      <c r="AO339" s="16"/>
      <c r="AP339" s="16"/>
      <c r="AQ339" s="16"/>
    </row>
    <row r="340" spans="1:43" ht="20.25" customHeight="1" x14ac:dyDescent="0.4">
      <c r="A340" s="16"/>
      <c r="B340" s="16"/>
      <c r="C340" s="19"/>
      <c r="D340" s="19"/>
      <c r="E340" s="19"/>
      <c r="F340" s="19"/>
      <c r="G340" s="19"/>
      <c r="H340" s="16"/>
      <c r="I340" s="16"/>
      <c r="J340" s="16"/>
      <c r="K340" s="16"/>
      <c r="L340" s="16"/>
      <c r="M340" s="16"/>
      <c r="N340" s="16"/>
      <c r="O340" s="16"/>
      <c r="P340" s="16"/>
      <c r="Q340" s="16"/>
      <c r="R340" s="16"/>
      <c r="S340" s="16"/>
      <c r="T340" s="16"/>
      <c r="U340" s="16"/>
      <c r="V340" s="16"/>
      <c r="W340" s="16"/>
      <c r="X340" s="16"/>
      <c r="Y340" s="16"/>
      <c r="Z340" s="16"/>
      <c r="AA340" s="16"/>
      <c r="AB340" s="16"/>
      <c r="AC340" s="16"/>
      <c r="AD340" s="16"/>
      <c r="AE340" s="16"/>
      <c r="AF340" s="16"/>
      <c r="AG340" s="16"/>
      <c r="AH340" s="16"/>
      <c r="AI340" s="16"/>
      <c r="AJ340" s="16"/>
      <c r="AK340" s="16"/>
      <c r="AL340" s="16"/>
      <c r="AM340" s="16"/>
      <c r="AN340" s="16"/>
      <c r="AO340" s="16"/>
      <c r="AP340" s="16"/>
      <c r="AQ340" s="16"/>
    </row>
    <row r="341" spans="1:43" ht="20.25" customHeight="1" x14ac:dyDescent="0.4">
      <c r="A341" s="16"/>
      <c r="B341" s="16"/>
      <c r="C341" s="19"/>
      <c r="D341" s="19"/>
      <c r="E341" s="19"/>
      <c r="F341" s="19"/>
      <c r="G341" s="19"/>
      <c r="H341" s="16"/>
      <c r="I341" s="16"/>
      <c r="J341" s="16"/>
      <c r="K341" s="16"/>
      <c r="L341" s="16"/>
      <c r="M341" s="16"/>
      <c r="N341" s="16"/>
      <c r="O341" s="16"/>
      <c r="P341" s="16"/>
      <c r="Q341" s="16"/>
      <c r="R341" s="16"/>
      <c r="S341" s="16"/>
      <c r="T341" s="16"/>
      <c r="U341" s="16"/>
      <c r="V341" s="16"/>
      <c r="W341" s="16"/>
      <c r="X341" s="16"/>
      <c r="Y341" s="16"/>
      <c r="Z341" s="16"/>
      <c r="AA341" s="16"/>
      <c r="AB341" s="16"/>
      <c r="AC341" s="16"/>
      <c r="AD341" s="16"/>
      <c r="AE341" s="16"/>
      <c r="AF341" s="16"/>
      <c r="AG341" s="16"/>
      <c r="AH341" s="16"/>
      <c r="AI341" s="16"/>
      <c r="AJ341" s="16"/>
      <c r="AK341" s="16"/>
      <c r="AL341" s="16"/>
      <c r="AM341" s="16"/>
      <c r="AN341" s="16"/>
      <c r="AO341" s="16"/>
      <c r="AP341" s="16"/>
      <c r="AQ341" s="16"/>
    </row>
    <row r="342" spans="1:43" ht="20.25" customHeight="1" x14ac:dyDescent="0.4">
      <c r="C342" s="9"/>
      <c r="D342" s="9"/>
      <c r="E342" s="9"/>
      <c r="F342" s="9"/>
      <c r="G342" s="9"/>
    </row>
  </sheetData>
  <sheetProtection sheet="1" insertColumns="0" deleteRows="0"/>
  <mergeCells count="1552">
    <mergeCell ref="AX6:AY6"/>
    <mergeCell ref="BB6:BC6"/>
    <mergeCell ref="G323:K325"/>
    <mergeCell ref="M323:R323"/>
    <mergeCell ref="M324:R324"/>
    <mergeCell ref="M325:R325"/>
    <mergeCell ref="AX325:AY325"/>
    <mergeCell ref="AZ325:BA325"/>
    <mergeCell ref="BB4:BE4"/>
    <mergeCell ref="BB8:BC8"/>
    <mergeCell ref="BB10:BD10"/>
    <mergeCell ref="AO12:AQ12"/>
    <mergeCell ref="BB12:BD12"/>
    <mergeCell ref="AU14:AW14"/>
    <mergeCell ref="AY14:BA14"/>
    <mergeCell ref="BC14:BD14"/>
    <mergeCell ref="AP1:BE1"/>
    <mergeCell ref="Z2:AA2"/>
    <mergeCell ref="AC2:AD2"/>
    <mergeCell ref="AG2:AH2"/>
    <mergeCell ref="AP2:BE2"/>
    <mergeCell ref="BB3:BE3"/>
    <mergeCell ref="AX22:AY22"/>
    <mergeCell ref="AZ22:BA22"/>
    <mergeCell ref="BB22:BF24"/>
    <mergeCell ref="P23:R23"/>
    <mergeCell ref="AX23:AY23"/>
    <mergeCell ref="AZ23:BA23"/>
    <mergeCell ref="P24:R24"/>
    <mergeCell ref="AX24:AY24"/>
    <mergeCell ref="AZ24:BA24"/>
    <mergeCell ref="AX28:AY28"/>
    <mergeCell ref="B22:B24"/>
    <mergeCell ref="C22:E24"/>
    <mergeCell ref="G22:G24"/>
    <mergeCell ref="H22:K24"/>
    <mergeCell ref="L22:O24"/>
    <mergeCell ref="P22:R22"/>
    <mergeCell ref="S17:AW17"/>
    <mergeCell ref="AX17:AY21"/>
    <mergeCell ref="AZ17:BA21"/>
    <mergeCell ref="BB17:BF21"/>
    <mergeCell ref="S18:Y18"/>
    <mergeCell ref="Z18:AF18"/>
    <mergeCell ref="AG18:AM18"/>
    <mergeCell ref="AN18:AT18"/>
    <mergeCell ref="AU18:AW18"/>
    <mergeCell ref="B17:B21"/>
    <mergeCell ref="C17:E21"/>
    <mergeCell ref="G17:G21"/>
    <mergeCell ref="H17:K21"/>
    <mergeCell ref="L17:O21"/>
    <mergeCell ref="P17:R21"/>
    <mergeCell ref="H28:K30"/>
    <mergeCell ref="L28:O30"/>
    <mergeCell ref="P28:R28"/>
    <mergeCell ref="AX25:AY25"/>
    <mergeCell ref="AZ25:BA25"/>
    <mergeCell ref="BB25:BF27"/>
    <mergeCell ref="P26:R26"/>
    <mergeCell ref="AX26:AY26"/>
    <mergeCell ref="AZ26:BA26"/>
    <mergeCell ref="P27:R27"/>
    <mergeCell ref="AX27:AY27"/>
    <mergeCell ref="AZ27:BA27"/>
    <mergeCell ref="B25:B27"/>
    <mergeCell ref="C25:E27"/>
    <mergeCell ref="G25:G27"/>
    <mergeCell ref="H25:K27"/>
    <mergeCell ref="L25:O27"/>
    <mergeCell ref="P25:R25"/>
    <mergeCell ref="AZ28:BA28"/>
    <mergeCell ref="BB28:BF30"/>
    <mergeCell ref="P29:R29"/>
    <mergeCell ref="AX29:AY29"/>
    <mergeCell ref="AZ29:BA29"/>
    <mergeCell ref="P30:R30"/>
    <mergeCell ref="AX30:AY30"/>
    <mergeCell ref="AZ30:BA30"/>
    <mergeCell ref="B28:B30"/>
    <mergeCell ref="C28:E30"/>
    <mergeCell ref="G28:G30"/>
    <mergeCell ref="AX34:AY34"/>
    <mergeCell ref="AZ34:BA34"/>
    <mergeCell ref="BB34:BF36"/>
    <mergeCell ref="P35:R35"/>
    <mergeCell ref="AX35:AY35"/>
    <mergeCell ref="AZ35:BA35"/>
    <mergeCell ref="P36:R36"/>
    <mergeCell ref="AX36:AY36"/>
    <mergeCell ref="AZ36:BA36"/>
    <mergeCell ref="B34:B36"/>
    <mergeCell ref="C34:E36"/>
    <mergeCell ref="G34:G36"/>
    <mergeCell ref="H34:K36"/>
    <mergeCell ref="L34:O36"/>
    <mergeCell ref="P34:R34"/>
    <mergeCell ref="AX31:AY31"/>
    <mergeCell ref="AZ31:BA31"/>
    <mergeCell ref="BB31:BF33"/>
    <mergeCell ref="P32:R32"/>
    <mergeCell ref="AX32:AY32"/>
    <mergeCell ref="AZ32:BA32"/>
    <mergeCell ref="P33:R33"/>
    <mergeCell ref="AX33:AY33"/>
    <mergeCell ref="AZ33:BA33"/>
    <mergeCell ref="B31:B33"/>
    <mergeCell ref="C31:E33"/>
    <mergeCell ref="G31:G33"/>
    <mergeCell ref="H31:K33"/>
    <mergeCell ref="L31:O33"/>
    <mergeCell ref="P31:R31"/>
    <mergeCell ref="AX40:AY40"/>
    <mergeCell ref="AZ40:BA40"/>
    <mergeCell ref="BB40:BF42"/>
    <mergeCell ref="P41:R41"/>
    <mergeCell ref="AX41:AY41"/>
    <mergeCell ref="AZ41:BA41"/>
    <mergeCell ref="P42:R42"/>
    <mergeCell ref="AX42:AY42"/>
    <mergeCell ref="AZ42:BA42"/>
    <mergeCell ref="B40:B42"/>
    <mergeCell ref="C40:E42"/>
    <mergeCell ref="G40:G42"/>
    <mergeCell ref="H40:K42"/>
    <mergeCell ref="L40:O42"/>
    <mergeCell ref="P40:R40"/>
    <mergeCell ref="AX37:AY37"/>
    <mergeCell ref="AZ37:BA37"/>
    <mergeCell ref="BB37:BF39"/>
    <mergeCell ref="P38:R38"/>
    <mergeCell ref="AX38:AY38"/>
    <mergeCell ref="AZ38:BA38"/>
    <mergeCell ref="P39:R39"/>
    <mergeCell ref="AX39:AY39"/>
    <mergeCell ref="AZ39:BA39"/>
    <mergeCell ref="B37:B39"/>
    <mergeCell ref="C37:E39"/>
    <mergeCell ref="G37:G39"/>
    <mergeCell ref="H37:K39"/>
    <mergeCell ref="L37:O39"/>
    <mergeCell ref="P37:R37"/>
    <mergeCell ref="AX46:AY46"/>
    <mergeCell ref="AZ46:BA46"/>
    <mergeCell ref="BB46:BF48"/>
    <mergeCell ref="P47:R47"/>
    <mergeCell ref="AX47:AY47"/>
    <mergeCell ref="AZ47:BA47"/>
    <mergeCell ref="P48:R48"/>
    <mergeCell ref="AX48:AY48"/>
    <mergeCell ref="AZ48:BA48"/>
    <mergeCell ref="B46:B48"/>
    <mergeCell ref="C46:E48"/>
    <mergeCell ref="G46:G48"/>
    <mergeCell ref="H46:K48"/>
    <mergeCell ref="L46:O48"/>
    <mergeCell ref="P46:R46"/>
    <mergeCell ref="AX43:AY43"/>
    <mergeCell ref="AZ43:BA43"/>
    <mergeCell ref="BB43:BF45"/>
    <mergeCell ref="P44:R44"/>
    <mergeCell ref="AX44:AY44"/>
    <mergeCell ref="AZ44:BA44"/>
    <mergeCell ref="P45:R45"/>
    <mergeCell ref="AX45:AY45"/>
    <mergeCell ref="AZ45:BA45"/>
    <mergeCell ref="B43:B45"/>
    <mergeCell ref="C43:E45"/>
    <mergeCell ref="G43:G45"/>
    <mergeCell ref="H43:K45"/>
    <mergeCell ref="L43:O45"/>
    <mergeCell ref="P43:R43"/>
    <mergeCell ref="AX52:AY52"/>
    <mergeCell ref="AZ52:BA52"/>
    <mergeCell ref="BB52:BF54"/>
    <mergeCell ref="P53:R53"/>
    <mergeCell ref="AX53:AY53"/>
    <mergeCell ref="AZ53:BA53"/>
    <mergeCell ref="P54:R54"/>
    <mergeCell ref="AX54:AY54"/>
    <mergeCell ref="AZ54:BA54"/>
    <mergeCell ref="B52:B54"/>
    <mergeCell ref="C52:E54"/>
    <mergeCell ref="G52:G54"/>
    <mergeCell ref="H52:K54"/>
    <mergeCell ref="L52:O54"/>
    <mergeCell ref="P52:R52"/>
    <mergeCell ref="AX49:AY49"/>
    <mergeCell ref="AZ49:BA49"/>
    <mergeCell ref="BB49:BF51"/>
    <mergeCell ref="P50:R50"/>
    <mergeCell ref="AX50:AY50"/>
    <mergeCell ref="AZ50:BA50"/>
    <mergeCell ref="P51:R51"/>
    <mergeCell ref="AX51:AY51"/>
    <mergeCell ref="AZ51:BA51"/>
    <mergeCell ref="B49:B51"/>
    <mergeCell ref="C49:E51"/>
    <mergeCell ref="G49:G51"/>
    <mergeCell ref="H49:K51"/>
    <mergeCell ref="L49:O51"/>
    <mergeCell ref="P49:R49"/>
    <mergeCell ref="AX58:AY58"/>
    <mergeCell ref="AZ58:BA58"/>
    <mergeCell ref="BB58:BF60"/>
    <mergeCell ref="P59:R59"/>
    <mergeCell ref="AX59:AY59"/>
    <mergeCell ref="AZ59:BA59"/>
    <mergeCell ref="P60:R60"/>
    <mergeCell ref="AX60:AY60"/>
    <mergeCell ref="AZ60:BA60"/>
    <mergeCell ref="B58:B60"/>
    <mergeCell ref="C58:E60"/>
    <mergeCell ref="G58:G60"/>
    <mergeCell ref="H58:K60"/>
    <mergeCell ref="L58:O60"/>
    <mergeCell ref="P58:R58"/>
    <mergeCell ref="AX55:AY55"/>
    <mergeCell ref="AZ55:BA55"/>
    <mergeCell ref="BB55:BF57"/>
    <mergeCell ref="P56:R56"/>
    <mergeCell ref="AX56:AY56"/>
    <mergeCell ref="AZ56:BA56"/>
    <mergeCell ref="P57:R57"/>
    <mergeCell ref="AX57:AY57"/>
    <mergeCell ref="AZ57:BA57"/>
    <mergeCell ref="B55:B57"/>
    <mergeCell ref="C55:E57"/>
    <mergeCell ref="G55:G57"/>
    <mergeCell ref="H55:K57"/>
    <mergeCell ref="L55:O57"/>
    <mergeCell ref="P55:R55"/>
    <mergeCell ref="AX61:AY61"/>
    <mergeCell ref="AZ61:BA61"/>
    <mergeCell ref="BB61:BF63"/>
    <mergeCell ref="P62:R62"/>
    <mergeCell ref="AX62:AY62"/>
    <mergeCell ref="AZ62:BA62"/>
    <mergeCell ref="P63:R63"/>
    <mergeCell ref="AX63:AY63"/>
    <mergeCell ref="AZ63:BA63"/>
    <mergeCell ref="B61:B63"/>
    <mergeCell ref="C61:E63"/>
    <mergeCell ref="G61:G63"/>
    <mergeCell ref="H61:K63"/>
    <mergeCell ref="L61:O63"/>
    <mergeCell ref="P61:R61"/>
    <mergeCell ref="G328:R328"/>
    <mergeCell ref="B329:K333"/>
    <mergeCell ref="L329:R329"/>
    <mergeCell ref="L330:R330"/>
    <mergeCell ref="L331:R331"/>
    <mergeCell ref="L332:R332"/>
    <mergeCell ref="L333:R333"/>
    <mergeCell ref="AX323:AY323"/>
    <mergeCell ref="AZ323:BA323"/>
    <mergeCell ref="BB323:BF333"/>
    <mergeCell ref="AX324:AY324"/>
    <mergeCell ref="AZ324:BA324"/>
    <mergeCell ref="G326:R326"/>
    <mergeCell ref="AX326:BA333"/>
    <mergeCell ref="G327:R327"/>
    <mergeCell ref="AX67:AY67"/>
    <mergeCell ref="AZ67:BA67"/>
    <mergeCell ref="BB67:BF69"/>
    <mergeCell ref="P68:R68"/>
    <mergeCell ref="AX68:AY68"/>
    <mergeCell ref="AZ68:BA68"/>
    <mergeCell ref="P69:R69"/>
    <mergeCell ref="AX69:AY69"/>
    <mergeCell ref="AZ69:BA69"/>
    <mergeCell ref="B67:B69"/>
    <mergeCell ref="C67:E69"/>
    <mergeCell ref="G67:G69"/>
    <mergeCell ref="H67:K69"/>
    <mergeCell ref="L67:O69"/>
    <mergeCell ref="P67:R67"/>
    <mergeCell ref="AX64:AY64"/>
    <mergeCell ref="AZ64:BA64"/>
    <mergeCell ref="BB64:BF66"/>
    <mergeCell ref="P65:R65"/>
    <mergeCell ref="AX65:AY65"/>
    <mergeCell ref="AZ65:BA65"/>
    <mergeCell ref="P66:R66"/>
    <mergeCell ref="AX66:AY66"/>
    <mergeCell ref="AZ66:BA66"/>
    <mergeCell ref="B64:B66"/>
    <mergeCell ref="C64:E66"/>
    <mergeCell ref="G64:G66"/>
    <mergeCell ref="H64:K66"/>
    <mergeCell ref="L64:O66"/>
    <mergeCell ref="P64:R64"/>
    <mergeCell ref="AX73:AY73"/>
    <mergeCell ref="AZ73:BA73"/>
    <mergeCell ref="BB73:BF75"/>
    <mergeCell ref="P74:R74"/>
    <mergeCell ref="AX74:AY74"/>
    <mergeCell ref="AZ74:BA74"/>
    <mergeCell ref="P75:R75"/>
    <mergeCell ref="AX75:AY75"/>
    <mergeCell ref="AZ75:BA75"/>
    <mergeCell ref="B73:B75"/>
    <mergeCell ref="C73:E75"/>
    <mergeCell ref="G73:G75"/>
    <mergeCell ref="H73:K75"/>
    <mergeCell ref="L73:O75"/>
    <mergeCell ref="P73:R73"/>
    <mergeCell ref="AX70:AY70"/>
    <mergeCell ref="AZ70:BA70"/>
    <mergeCell ref="BB70:BF72"/>
    <mergeCell ref="P71:R71"/>
    <mergeCell ref="AX71:AY71"/>
    <mergeCell ref="AZ71:BA71"/>
    <mergeCell ref="P72:R72"/>
    <mergeCell ref="AX72:AY72"/>
    <mergeCell ref="AZ72:BA72"/>
    <mergeCell ref="B70:B72"/>
    <mergeCell ref="C70:E72"/>
    <mergeCell ref="G70:G72"/>
    <mergeCell ref="H70:K72"/>
    <mergeCell ref="L70:O72"/>
    <mergeCell ref="P70:R70"/>
    <mergeCell ref="AX79:AY79"/>
    <mergeCell ref="AZ79:BA79"/>
    <mergeCell ref="BB79:BF81"/>
    <mergeCell ref="P80:R80"/>
    <mergeCell ref="AX80:AY80"/>
    <mergeCell ref="AZ80:BA80"/>
    <mergeCell ref="P81:R81"/>
    <mergeCell ref="AX81:AY81"/>
    <mergeCell ref="AZ81:BA81"/>
    <mergeCell ref="B79:B81"/>
    <mergeCell ref="C79:E81"/>
    <mergeCell ref="G79:G81"/>
    <mergeCell ref="H79:K81"/>
    <mergeCell ref="L79:O81"/>
    <mergeCell ref="P79:R79"/>
    <mergeCell ref="AX76:AY76"/>
    <mergeCell ref="AZ76:BA76"/>
    <mergeCell ref="BB76:BF78"/>
    <mergeCell ref="P77:R77"/>
    <mergeCell ref="AX77:AY77"/>
    <mergeCell ref="AZ77:BA77"/>
    <mergeCell ref="P78:R78"/>
    <mergeCell ref="AX78:AY78"/>
    <mergeCell ref="AZ78:BA78"/>
    <mergeCell ref="B76:B78"/>
    <mergeCell ref="C76:E78"/>
    <mergeCell ref="G76:G78"/>
    <mergeCell ref="H76:K78"/>
    <mergeCell ref="L76:O78"/>
    <mergeCell ref="P76:R76"/>
    <mergeCell ref="AX85:AY85"/>
    <mergeCell ref="AZ85:BA85"/>
    <mergeCell ref="BB85:BF87"/>
    <mergeCell ref="P86:R86"/>
    <mergeCell ref="AX86:AY86"/>
    <mergeCell ref="AZ86:BA86"/>
    <mergeCell ref="P87:R87"/>
    <mergeCell ref="AX87:AY87"/>
    <mergeCell ref="AZ87:BA87"/>
    <mergeCell ref="B85:B87"/>
    <mergeCell ref="C85:E87"/>
    <mergeCell ref="G85:G87"/>
    <mergeCell ref="H85:K87"/>
    <mergeCell ref="L85:O87"/>
    <mergeCell ref="P85:R85"/>
    <mergeCell ref="AX82:AY82"/>
    <mergeCell ref="AZ82:BA82"/>
    <mergeCell ref="BB82:BF84"/>
    <mergeCell ref="P83:R83"/>
    <mergeCell ref="AX83:AY83"/>
    <mergeCell ref="AZ83:BA83"/>
    <mergeCell ref="P84:R84"/>
    <mergeCell ref="AX84:AY84"/>
    <mergeCell ref="AZ84:BA84"/>
    <mergeCell ref="B82:B84"/>
    <mergeCell ref="C82:E84"/>
    <mergeCell ref="G82:G84"/>
    <mergeCell ref="H82:K84"/>
    <mergeCell ref="L82:O84"/>
    <mergeCell ref="P82:R82"/>
    <mergeCell ref="AX91:AY91"/>
    <mergeCell ref="AZ91:BA91"/>
    <mergeCell ref="BB91:BF93"/>
    <mergeCell ref="P92:R92"/>
    <mergeCell ref="AX92:AY92"/>
    <mergeCell ref="AZ92:BA92"/>
    <mergeCell ref="P93:R93"/>
    <mergeCell ref="AX93:AY93"/>
    <mergeCell ref="AZ93:BA93"/>
    <mergeCell ref="B91:B93"/>
    <mergeCell ref="C91:E93"/>
    <mergeCell ref="G91:G93"/>
    <mergeCell ref="H91:K93"/>
    <mergeCell ref="L91:O93"/>
    <mergeCell ref="P91:R91"/>
    <mergeCell ref="AX88:AY88"/>
    <mergeCell ref="AZ88:BA88"/>
    <mergeCell ref="BB88:BF90"/>
    <mergeCell ref="P89:R89"/>
    <mergeCell ref="AX89:AY89"/>
    <mergeCell ref="AZ89:BA89"/>
    <mergeCell ref="P90:R90"/>
    <mergeCell ref="AX90:AY90"/>
    <mergeCell ref="AZ90:BA90"/>
    <mergeCell ref="B88:B90"/>
    <mergeCell ref="C88:E90"/>
    <mergeCell ref="G88:G90"/>
    <mergeCell ref="H88:K90"/>
    <mergeCell ref="L88:O90"/>
    <mergeCell ref="P88:R88"/>
    <mergeCell ref="AX97:AY97"/>
    <mergeCell ref="AZ97:BA97"/>
    <mergeCell ref="BB97:BF99"/>
    <mergeCell ref="P98:R98"/>
    <mergeCell ref="AX98:AY98"/>
    <mergeCell ref="AZ98:BA98"/>
    <mergeCell ref="P99:R99"/>
    <mergeCell ref="AX99:AY99"/>
    <mergeCell ref="AZ99:BA99"/>
    <mergeCell ref="B97:B99"/>
    <mergeCell ref="C97:E99"/>
    <mergeCell ref="G97:G99"/>
    <mergeCell ref="H97:K99"/>
    <mergeCell ref="L97:O99"/>
    <mergeCell ref="P97:R97"/>
    <mergeCell ref="AX94:AY94"/>
    <mergeCell ref="AZ94:BA94"/>
    <mergeCell ref="BB94:BF96"/>
    <mergeCell ref="P95:R95"/>
    <mergeCell ref="AX95:AY95"/>
    <mergeCell ref="AZ95:BA95"/>
    <mergeCell ref="P96:R96"/>
    <mergeCell ref="AX96:AY96"/>
    <mergeCell ref="AZ96:BA96"/>
    <mergeCell ref="B94:B96"/>
    <mergeCell ref="C94:E96"/>
    <mergeCell ref="G94:G96"/>
    <mergeCell ref="H94:K96"/>
    <mergeCell ref="L94:O96"/>
    <mergeCell ref="P94:R94"/>
    <mergeCell ref="AX103:AY103"/>
    <mergeCell ref="AZ103:BA103"/>
    <mergeCell ref="BB103:BF105"/>
    <mergeCell ref="P104:R104"/>
    <mergeCell ref="AX104:AY104"/>
    <mergeCell ref="AZ104:BA104"/>
    <mergeCell ref="P105:R105"/>
    <mergeCell ref="AX105:AY105"/>
    <mergeCell ref="AZ105:BA105"/>
    <mergeCell ref="B103:B105"/>
    <mergeCell ref="C103:E105"/>
    <mergeCell ref="G103:G105"/>
    <mergeCell ref="H103:K105"/>
    <mergeCell ref="L103:O105"/>
    <mergeCell ref="P103:R103"/>
    <mergeCell ref="AX100:AY100"/>
    <mergeCell ref="AZ100:BA100"/>
    <mergeCell ref="BB100:BF102"/>
    <mergeCell ref="P101:R101"/>
    <mergeCell ref="AX101:AY101"/>
    <mergeCell ref="AZ101:BA101"/>
    <mergeCell ref="P102:R102"/>
    <mergeCell ref="AX102:AY102"/>
    <mergeCell ref="AZ102:BA102"/>
    <mergeCell ref="B100:B102"/>
    <mergeCell ref="C100:E102"/>
    <mergeCell ref="G100:G102"/>
    <mergeCell ref="H100:K102"/>
    <mergeCell ref="L100:O102"/>
    <mergeCell ref="P100:R100"/>
    <mergeCell ref="AX109:AY109"/>
    <mergeCell ref="AZ109:BA109"/>
    <mergeCell ref="BB109:BF111"/>
    <mergeCell ref="P110:R110"/>
    <mergeCell ref="AX110:AY110"/>
    <mergeCell ref="AZ110:BA110"/>
    <mergeCell ref="P111:R111"/>
    <mergeCell ref="AX111:AY111"/>
    <mergeCell ref="AZ111:BA111"/>
    <mergeCell ref="B109:B111"/>
    <mergeCell ref="C109:E111"/>
    <mergeCell ref="G109:G111"/>
    <mergeCell ref="H109:K111"/>
    <mergeCell ref="L109:O111"/>
    <mergeCell ref="P109:R109"/>
    <mergeCell ref="AX106:AY106"/>
    <mergeCell ref="AZ106:BA106"/>
    <mergeCell ref="BB106:BF108"/>
    <mergeCell ref="P107:R107"/>
    <mergeCell ref="AX107:AY107"/>
    <mergeCell ref="AZ107:BA107"/>
    <mergeCell ref="P108:R108"/>
    <mergeCell ref="AX108:AY108"/>
    <mergeCell ref="AZ108:BA108"/>
    <mergeCell ref="B106:B108"/>
    <mergeCell ref="C106:E108"/>
    <mergeCell ref="G106:G108"/>
    <mergeCell ref="H106:K108"/>
    <mergeCell ref="L106:O108"/>
    <mergeCell ref="P106:R106"/>
    <mergeCell ref="AX115:AY115"/>
    <mergeCell ref="AZ115:BA115"/>
    <mergeCell ref="BB115:BF117"/>
    <mergeCell ref="P116:R116"/>
    <mergeCell ref="AX116:AY116"/>
    <mergeCell ref="AZ116:BA116"/>
    <mergeCell ref="P117:R117"/>
    <mergeCell ref="AX117:AY117"/>
    <mergeCell ref="AZ117:BA117"/>
    <mergeCell ref="B115:B117"/>
    <mergeCell ref="C115:E117"/>
    <mergeCell ref="G115:G117"/>
    <mergeCell ref="H115:K117"/>
    <mergeCell ref="L115:O117"/>
    <mergeCell ref="P115:R115"/>
    <mergeCell ref="AX112:AY112"/>
    <mergeCell ref="AZ112:BA112"/>
    <mergeCell ref="BB112:BF114"/>
    <mergeCell ref="P113:R113"/>
    <mergeCell ref="AX113:AY113"/>
    <mergeCell ref="AZ113:BA113"/>
    <mergeCell ref="P114:R114"/>
    <mergeCell ref="AX114:AY114"/>
    <mergeCell ref="AZ114:BA114"/>
    <mergeCell ref="B112:B114"/>
    <mergeCell ref="C112:E114"/>
    <mergeCell ref="G112:G114"/>
    <mergeCell ref="H112:K114"/>
    <mergeCell ref="L112:O114"/>
    <mergeCell ref="P112:R112"/>
    <mergeCell ref="AX121:AY121"/>
    <mergeCell ref="AZ121:BA121"/>
    <mergeCell ref="BB121:BF123"/>
    <mergeCell ref="P122:R122"/>
    <mergeCell ref="AX122:AY122"/>
    <mergeCell ref="AZ122:BA122"/>
    <mergeCell ref="P123:R123"/>
    <mergeCell ref="AX123:AY123"/>
    <mergeCell ref="AZ123:BA123"/>
    <mergeCell ref="B121:B123"/>
    <mergeCell ref="C121:E123"/>
    <mergeCell ref="G121:G123"/>
    <mergeCell ref="H121:K123"/>
    <mergeCell ref="L121:O123"/>
    <mergeCell ref="P121:R121"/>
    <mergeCell ref="AX118:AY118"/>
    <mergeCell ref="AZ118:BA118"/>
    <mergeCell ref="BB118:BF120"/>
    <mergeCell ref="P119:R119"/>
    <mergeCell ref="AX119:AY119"/>
    <mergeCell ref="AZ119:BA119"/>
    <mergeCell ref="P120:R120"/>
    <mergeCell ref="AX120:AY120"/>
    <mergeCell ref="AZ120:BA120"/>
    <mergeCell ref="B118:B120"/>
    <mergeCell ref="C118:E120"/>
    <mergeCell ref="G118:G120"/>
    <mergeCell ref="H118:K120"/>
    <mergeCell ref="L118:O120"/>
    <mergeCell ref="P118:R118"/>
    <mergeCell ref="AX127:AY127"/>
    <mergeCell ref="AZ127:BA127"/>
    <mergeCell ref="BB127:BF129"/>
    <mergeCell ref="P128:R128"/>
    <mergeCell ref="AX128:AY128"/>
    <mergeCell ref="AZ128:BA128"/>
    <mergeCell ref="P129:R129"/>
    <mergeCell ref="AX129:AY129"/>
    <mergeCell ref="AZ129:BA129"/>
    <mergeCell ref="B127:B129"/>
    <mergeCell ref="C127:E129"/>
    <mergeCell ref="G127:G129"/>
    <mergeCell ref="H127:K129"/>
    <mergeCell ref="L127:O129"/>
    <mergeCell ref="P127:R127"/>
    <mergeCell ref="AX124:AY124"/>
    <mergeCell ref="AZ124:BA124"/>
    <mergeCell ref="BB124:BF126"/>
    <mergeCell ref="P125:R125"/>
    <mergeCell ref="AX125:AY125"/>
    <mergeCell ref="AZ125:BA125"/>
    <mergeCell ref="P126:R126"/>
    <mergeCell ref="AX126:AY126"/>
    <mergeCell ref="AZ126:BA126"/>
    <mergeCell ref="B124:B126"/>
    <mergeCell ref="C124:E126"/>
    <mergeCell ref="G124:G126"/>
    <mergeCell ref="H124:K126"/>
    <mergeCell ref="L124:O126"/>
    <mergeCell ref="P124:R124"/>
    <mergeCell ref="AX133:AY133"/>
    <mergeCell ref="AZ133:BA133"/>
    <mergeCell ref="BB133:BF135"/>
    <mergeCell ref="P134:R134"/>
    <mergeCell ref="AX134:AY134"/>
    <mergeCell ref="AZ134:BA134"/>
    <mergeCell ref="P135:R135"/>
    <mergeCell ref="AX135:AY135"/>
    <mergeCell ref="AZ135:BA135"/>
    <mergeCell ref="B133:B135"/>
    <mergeCell ref="C133:E135"/>
    <mergeCell ref="G133:G135"/>
    <mergeCell ref="H133:K135"/>
    <mergeCell ref="L133:O135"/>
    <mergeCell ref="P133:R133"/>
    <mergeCell ref="AX130:AY130"/>
    <mergeCell ref="AZ130:BA130"/>
    <mergeCell ref="BB130:BF132"/>
    <mergeCell ref="P131:R131"/>
    <mergeCell ref="AX131:AY131"/>
    <mergeCell ref="AZ131:BA131"/>
    <mergeCell ref="P132:R132"/>
    <mergeCell ref="AX132:AY132"/>
    <mergeCell ref="AZ132:BA132"/>
    <mergeCell ref="B130:B132"/>
    <mergeCell ref="C130:E132"/>
    <mergeCell ref="G130:G132"/>
    <mergeCell ref="H130:K132"/>
    <mergeCell ref="L130:O132"/>
    <mergeCell ref="P130:R130"/>
    <mergeCell ref="AX139:AY139"/>
    <mergeCell ref="AZ139:BA139"/>
    <mergeCell ref="BB139:BF141"/>
    <mergeCell ref="P140:R140"/>
    <mergeCell ref="AX140:AY140"/>
    <mergeCell ref="AZ140:BA140"/>
    <mergeCell ref="P141:R141"/>
    <mergeCell ref="AX141:AY141"/>
    <mergeCell ref="AZ141:BA141"/>
    <mergeCell ref="B139:B141"/>
    <mergeCell ref="C139:E141"/>
    <mergeCell ref="G139:G141"/>
    <mergeCell ref="H139:K141"/>
    <mergeCell ref="L139:O141"/>
    <mergeCell ref="P139:R139"/>
    <mergeCell ref="AX136:AY136"/>
    <mergeCell ref="AZ136:BA136"/>
    <mergeCell ref="BB136:BF138"/>
    <mergeCell ref="P137:R137"/>
    <mergeCell ref="AX137:AY137"/>
    <mergeCell ref="AZ137:BA137"/>
    <mergeCell ref="P138:R138"/>
    <mergeCell ref="AX138:AY138"/>
    <mergeCell ref="AZ138:BA138"/>
    <mergeCell ref="B136:B138"/>
    <mergeCell ref="C136:E138"/>
    <mergeCell ref="G136:G138"/>
    <mergeCell ref="H136:K138"/>
    <mergeCell ref="L136:O138"/>
    <mergeCell ref="P136:R136"/>
    <mergeCell ref="AX145:AY145"/>
    <mergeCell ref="AZ145:BA145"/>
    <mergeCell ref="BB145:BF147"/>
    <mergeCell ref="P146:R146"/>
    <mergeCell ref="AX146:AY146"/>
    <mergeCell ref="AZ146:BA146"/>
    <mergeCell ref="P147:R147"/>
    <mergeCell ref="AX147:AY147"/>
    <mergeCell ref="AZ147:BA147"/>
    <mergeCell ref="B145:B147"/>
    <mergeCell ref="C145:E147"/>
    <mergeCell ref="G145:G147"/>
    <mergeCell ref="H145:K147"/>
    <mergeCell ref="L145:O147"/>
    <mergeCell ref="P145:R145"/>
    <mergeCell ref="AX142:AY142"/>
    <mergeCell ref="AZ142:BA142"/>
    <mergeCell ref="BB142:BF144"/>
    <mergeCell ref="P143:R143"/>
    <mergeCell ref="AX143:AY143"/>
    <mergeCell ref="AZ143:BA143"/>
    <mergeCell ref="P144:R144"/>
    <mergeCell ref="AX144:AY144"/>
    <mergeCell ref="AZ144:BA144"/>
    <mergeCell ref="B142:B144"/>
    <mergeCell ref="C142:E144"/>
    <mergeCell ref="G142:G144"/>
    <mergeCell ref="H142:K144"/>
    <mergeCell ref="L142:O144"/>
    <mergeCell ref="P142:R142"/>
    <mergeCell ref="AX151:AY151"/>
    <mergeCell ref="AZ151:BA151"/>
    <mergeCell ref="BB151:BF153"/>
    <mergeCell ref="P152:R152"/>
    <mergeCell ref="AX152:AY152"/>
    <mergeCell ref="AZ152:BA152"/>
    <mergeCell ref="P153:R153"/>
    <mergeCell ref="AX153:AY153"/>
    <mergeCell ref="AZ153:BA153"/>
    <mergeCell ref="B151:B153"/>
    <mergeCell ref="C151:E153"/>
    <mergeCell ref="G151:G153"/>
    <mergeCell ref="H151:K153"/>
    <mergeCell ref="L151:O153"/>
    <mergeCell ref="P151:R151"/>
    <mergeCell ref="AX148:AY148"/>
    <mergeCell ref="AZ148:BA148"/>
    <mergeCell ref="BB148:BF150"/>
    <mergeCell ref="P149:R149"/>
    <mergeCell ref="AX149:AY149"/>
    <mergeCell ref="AZ149:BA149"/>
    <mergeCell ref="P150:R150"/>
    <mergeCell ref="AX150:AY150"/>
    <mergeCell ref="AZ150:BA150"/>
    <mergeCell ref="B148:B150"/>
    <mergeCell ref="C148:E150"/>
    <mergeCell ref="G148:G150"/>
    <mergeCell ref="H148:K150"/>
    <mergeCell ref="L148:O150"/>
    <mergeCell ref="P148:R148"/>
    <mergeCell ref="AX157:AY157"/>
    <mergeCell ref="AZ157:BA157"/>
    <mergeCell ref="BB157:BF159"/>
    <mergeCell ref="P158:R158"/>
    <mergeCell ref="AX158:AY158"/>
    <mergeCell ref="AZ158:BA158"/>
    <mergeCell ref="P159:R159"/>
    <mergeCell ref="AX159:AY159"/>
    <mergeCell ref="AZ159:BA159"/>
    <mergeCell ref="B157:B159"/>
    <mergeCell ref="C157:E159"/>
    <mergeCell ref="G157:G159"/>
    <mergeCell ref="H157:K159"/>
    <mergeCell ref="L157:O159"/>
    <mergeCell ref="P157:R157"/>
    <mergeCell ref="AX154:AY154"/>
    <mergeCell ref="AZ154:BA154"/>
    <mergeCell ref="BB154:BF156"/>
    <mergeCell ref="P155:R155"/>
    <mergeCell ref="AX155:AY155"/>
    <mergeCell ref="AZ155:BA155"/>
    <mergeCell ref="P156:R156"/>
    <mergeCell ref="AX156:AY156"/>
    <mergeCell ref="AZ156:BA156"/>
    <mergeCell ref="B154:B156"/>
    <mergeCell ref="C154:E156"/>
    <mergeCell ref="G154:G156"/>
    <mergeCell ref="H154:K156"/>
    <mergeCell ref="L154:O156"/>
    <mergeCell ref="P154:R154"/>
    <mergeCell ref="AX163:AY163"/>
    <mergeCell ref="AZ163:BA163"/>
    <mergeCell ref="BB163:BF165"/>
    <mergeCell ref="P164:R164"/>
    <mergeCell ref="AX164:AY164"/>
    <mergeCell ref="AZ164:BA164"/>
    <mergeCell ref="P165:R165"/>
    <mergeCell ref="AX165:AY165"/>
    <mergeCell ref="AZ165:BA165"/>
    <mergeCell ref="B163:B165"/>
    <mergeCell ref="C163:E165"/>
    <mergeCell ref="G163:G165"/>
    <mergeCell ref="H163:K165"/>
    <mergeCell ref="L163:O165"/>
    <mergeCell ref="P163:R163"/>
    <mergeCell ref="AX160:AY160"/>
    <mergeCell ref="AZ160:BA160"/>
    <mergeCell ref="BB160:BF162"/>
    <mergeCell ref="P161:R161"/>
    <mergeCell ref="AX161:AY161"/>
    <mergeCell ref="AZ161:BA161"/>
    <mergeCell ref="P162:R162"/>
    <mergeCell ref="AX162:AY162"/>
    <mergeCell ref="AZ162:BA162"/>
    <mergeCell ref="B160:B162"/>
    <mergeCell ref="C160:E162"/>
    <mergeCell ref="G160:G162"/>
    <mergeCell ref="H160:K162"/>
    <mergeCell ref="L160:O162"/>
    <mergeCell ref="P160:R160"/>
    <mergeCell ref="AX169:AY169"/>
    <mergeCell ref="AZ169:BA169"/>
    <mergeCell ref="BB169:BF171"/>
    <mergeCell ref="P170:R170"/>
    <mergeCell ref="AX170:AY170"/>
    <mergeCell ref="AZ170:BA170"/>
    <mergeCell ref="P171:R171"/>
    <mergeCell ref="AX171:AY171"/>
    <mergeCell ref="AZ171:BA171"/>
    <mergeCell ref="B169:B171"/>
    <mergeCell ref="C169:E171"/>
    <mergeCell ref="G169:G171"/>
    <mergeCell ref="H169:K171"/>
    <mergeCell ref="L169:O171"/>
    <mergeCell ref="P169:R169"/>
    <mergeCell ref="AX166:AY166"/>
    <mergeCell ref="AZ166:BA166"/>
    <mergeCell ref="BB166:BF168"/>
    <mergeCell ref="P167:R167"/>
    <mergeCell ref="AX167:AY167"/>
    <mergeCell ref="AZ167:BA167"/>
    <mergeCell ref="P168:R168"/>
    <mergeCell ref="AX168:AY168"/>
    <mergeCell ref="AZ168:BA168"/>
    <mergeCell ref="B166:B168"/>
    <mergeCell ref="C166:E168"/>
    <mergeCell ref="G166:G168"/>
    <mergeCell ref="H166:K168"/>
    <mergeCell ref="L166:O168"/>
    <mergeCell ref="P166:R166"/>
    <mergeCell ref="AX175:AY175"/>
    <mergeCell ref="AZ175:BA175"/>
    <mergeCell ref="BB175:BF177"/>
    <mergeCell ref="P176:R176"/>
    <mergeCell ref="AX176:AY176"/>
    <mergeCell ref="AZ176:BA176"/>
    <mergeCell ref="P177:R177"/>
    <mergeCell ref="AX177:AY177"/>
    <mergeCell ref="AZ177:BA177"/>
    <mergeCell ref="B175:B177"/>
    <mergeCell ref="C175:E177"/>
    <mergeCell ref="G175:G177"/>
    <mergeCell ref="H175:K177"/>
    <mergeCell ref="L175:O177"/>
    <mergeCell ref="P175:R175"/>
    <mergeCell ref="AX172:AY172"/>
    <mergeCell ref="AZ172:BA172"/>
    <mergeCell ref="BB172:BF174"/>
    <mergeCell ref="P173:R173"/>
    <mergeCell ref="AX173:AY173"/>
    <mergeCell ref="AZ173:BA173"/>
    <mergeCell ref="P174:R174"/>
    <mergeCell ref="AX174:AY174"/>
    <mergeCell ref="AZ174:BA174"/>
    <mergeCell ref="B172:B174"/>
    <mergeCell ref="C172:E174"/>
    <mergeCell ref="G172:G174"/>
    <mergeCell ref="H172:K174"/>
    <mergeCell ref="L172:O174"/>
    <mergeCell ref="P172:R172"/>
    <mergeCell ref="AX181:AY181"/>
    <mergeCell ref="AZ181:BA181"/>
    <mergeCell ref="BB181:BF183"/>
    <mergeCell ref="P182:R182"/>
    <mergeCell ref="AX182:AY182"/>
    <mergeCell ref="AZ182:BA182"/>
    <mergeCell ref="P183:R183"/>
    <mergeCell ref="AX183:AY183"/>
    <mergeCell ref="AZ183:BA183"/>
    <mergeCell ref="B181:B183"/>
    <mergeCell ref="C181:E183"/>
    <mergeCell ref="G181:G183"/>
    <mergeCell ref="H181:K183"/>
    <mergeCell ref="L181:O183"/>
    <mergeCell ref="P181:R181"/>
    <mergeCell ref="AX178:AY178"/>
    <mergeCell ref="AZ178:BA178"/>
    <mergeCell ref="BB178:BF180"/>
    <mergeCell ref="P179:R179"/>
    <mergeCell ref="AX179:AY179"/>
    <mergeCell ref="AZ179:BA179"/>
    <mergeCell ref="P180:R180"/>
    <mergeCell ref="AX180:AY180"/>
    <mergeCell ref="AZ180:BA180"/>
    <mergeCell ref="B178:B180"/>
    <mergeCell ref="C178:E180"/>
    <mergeCell ref="G178:G180"/>
    <mergeCell ref="H178:K180"/>
    <mergeCell ref="L178:O180"/>
    <mergeCell ref="P178:R178"/>
    <mergeCell ref="AX187:AY187"/>
    <mergeCell ref="AZ187:BA187"/>
    <mergeCell ref="BB187:BF189"/>
    <mergeCell ref="P188:R188"/>
    <mergeCell ref="AX188:AY188"/>
    <mergeCell ref="AZ188:BA188"/>
    <mergeCell ref="P189:R189"/>
    <mergeCell ref="AX189:AY189"/>
    <mergeCell ref="AZ189:BA189"/>
    <mergeCell ref="B187:B189"/>
    <mergeCell ref="C187:E189"/>
    <mergeCell ref="G187:G189"/>
    <mergeCell ref="H187:K189"/>
    <mergeCell ref="L187:O189"/>
    <mergeCell ref="P187:R187"/>
    <mergeCell ref="AX184:AY184"/>
    <mergeCell ref="AZ184:BA184"/>
    <mergeCell ref="BB184:BF186"/>
    <mergeCell ref="P185:R185"/>
    <mergeCell ref="AX185:AY185"/>
    <mergeCell ref="AZ185:BA185"/>
    <mergeCell ref="P186:R186"/>
    <mergeCell ref="AX186:AY186"/>
    <mergeCell ref="AZ186:BA186"/>
    <mergeCell ref="B184:B186"/>
    <mergeCell ref="C184:E186"/>
    <mergeCell ref="G184:G186"/>
    <mergeCell ref="H184:K186"/>
    <mergeCell ref="L184:O186"/>
    <mergeCell ref="P184:R184"/>
    <mergeCell ref="AX193:AY193"/>
    <mergeCell ref="AZ193:BA193"/>
    <mergeCell ref="BB193:BF195"/>
    <mergeCell ref="P194:R194"/>
    <mergeCell ref="AX194:AY194"/>
    <mergeCell ref="AZ194:BA194"/>
    <mergeCell ref="P195:R195"/>
    <mergeCell ref="AX195:AY195"/>
    <mergeCell ref="AZ195:BA195"/>
    <mergeCell ref="B193:B195"/>
    <mergeCell ref="C193:E195"/>
    <mergeCell ref="G193:G195"/>
    <mergeCell ref="H193:K195"/>
    <mergeCell ref="L193:O195"/>
    <mergeCell ref="P193:R193"/>
    <mergeCell ref="AX190:AY190"/>
    <mergeCell ref="AZ190:BA190"/>
    <mergeCell ref="BB190:BF192"/>
    <mergeCell ref="P191:R191"/>
    <mergeCell ref="AX191:AY191"/>
    <mergeCell ref="AZ191:BA191"/>
    <mergeCell ref="P192:R192"/>
    <mergeCell ref="AX192:AY192"/>
    <mergeCell ref="AZ192:BA192"/>
    <mergeCell ref="B190:B192"/>
    <mergeCell ref="C190:E192"/>
    <mergeCell ref="G190:G192"/>
    <mergeCell ref="H190:K192"/>
    <mergeCell ref="L190:O192"/>
    <mergeCell ref="P190:R190"/>
    <mergeCell ref="AX199:AY199"/>
    <mergeCell ref="AZ199:BA199"/>
    <mergeCell ref="BB199:BF201"/>
    <mergeCell ref="P200:R200"/>
    <mergeCell ref="AX200:AY200"/>
    <mergeCell ref="AZ200:BA200"/>
    <mergeCell ref="P201:R201"/>
    <mergeCell ref="AX201:AY201"/>
    <mergeCell ref="AZ201:BA201"/>
    <mergeCell ref="B199:B201"/>
    <mergeCell ref="C199:E201"/>
    <mergeCell ref="G199:G201"/>
    <mergeCell ref="H199:K201"/>
    <mergeCell ref="L199:O201"/>
    <mergeCell ref="P199:R199"/>
    <mergeCell ref="AX196:AY196"/>
    <mergeCell ref="AZ196:BA196"/>
    <mergeCell ref="BB196:BF198"/>
    <mergeCell ref="P197:R197"/>
    <mergeCell ref="AX197:AY197"/>
    <mergeCell ref="AZ197:BA197"/>
    <mergeCell ref="P198:R198"/>
    <mergeCell ref="AX198:AY198"/>
    <mergeCell ref="AZ198:BA198"/>
    <mergeCell ref="B196:B198"/>
    <mergeCell ref="C196:E198"/>
    <mergeCell ref="G196:G198"/>
    <mergeCell ref="H196:K198"/>
    <mergeCell ref="L196:O198"/>
    <mergeCell ref="P196:R196"/>
    <mergeCell ref="AX205:AY205"/>
    <mergeCell ref="AZ205:BA205"/>
    <mergeCell ref="BB205:BF207"/>
    <mergeCell ref="P206:R206"/>
    <mergeCell ref="AX206:AY206"/>
    <mergeCell ref="AZ206:BA206"/>
    <mergeCell ref="P207:R207"/>
    <mergeCell ref="AX207:AY207"/>
    <mergeCell ref="AZ207:BA207"/>
    <mergeCell ref="B205:B207"/>
    <mergeCell ref="C205:E207"/>
    <mergeCell ref="G205:G207"/>
    <mergeCell ref="H205:K207"/>
    <mergeCell ref="L205:O207"/>
    <mergeCell ref="P205:R205"/>
    <mergeCell ref="AX202:AY202"/>
    <mergeCell ref="AZ202:BA202"/>
    <mergeCell ref="BB202:BF204"/>
    <mergeCell ref="P203:R203"/>
    <mergeCell ref="AX203:AY203"/>
    <mergeCell ref="AZ203:BA203"/>
    <mergeCell ref="P204:R204"/>
    <mergeCell ref="AX204:AY204"/>
    <mergeCell ref="AZ204:BA204"/>
    <mergeCell ref="B202:B204"/>
    <mergeCell ref="C202:E204"/>
    <mergeCell ref="G202:G204"/>
    <mergeCell ref="H202:K204"/>
    <mergeCell ref="L202:O204"/>
    <mergeCell ref="P202:R202"/>
    <mergeCell ref="AX211:AY211"/>
    <mergeCell ref="AZ211:BA211"/>
    <mergeCell ref="BB211:BF213"/>
    <mergeCell ref="P212:R212"/>
    <mergeCell ref="AX212:AY212"/>
    <mergeCell ref="AZ212:BA212"/>
    <mergeCell ref="P213:R213"/>
    <mergeCell ref="AX213:AY213"/>
    <mergeCell ref="AZ213:BA213"/>
    <mergeCell ref="B211:B213"/>
    <mergeCell ref="C211:E213"/>
    <mergeCell ref="G211:G213"/>
    <mergeCell ref="H211:K213"/>
    <mergeCell ref="L211:O213"/>
    <mergeCell ref="P211:R211"/>
    <mergeCell ref="AX208:AY208"/>
    <mergeCell ref="AZ208:BA208"/>
    <mergeCell ref="BB208:BF210"/>
    <mergeCell ref="P209:R209"/>
    <mergeCell ref="AX209:AY209"/>
    <mergeCell ref="AZ209:BA209"/>
    <mergeCell ref="P210:R210"/>
    <mergeCell ref="AX210:AY210"/>
    <mergeCell ref="AZ210:BA210"/>
    <mergeCell ref="B208:B210"/>
    <mergeCell ref="C208:E210"/>
    <mergeCell ref="G208:G210"/>
    <mergeCell ref="H208:K210"/>
    <mergeCell ref="L208:O210"/>
    <mergeCell ref="P208:R208"/>
    <mergeCell ref="AX217:AY217"/>
    <mergeCell ref="AZ217:BA217"/>
    <mergeCell ref="BB217:BF219"/>
    <mergeCell ref="P218:R218"/>
    <mergeCell ref="AX218:AY218"/>
    <mergeCell ref="AZ218:BA218"/>
    <mergeCell ref="P219:R219"/>
    <mergeCell ref="AX219:AY219"/>
    <mergeCell ref="AZ219:BA219"/>
    <mergeCell ref="B217:B219"/>
    <mergeCell ref="C217:E219"/>
    <mergeCell ref="G217:G219"/>
    <mergeCell ref="H217:K219"/>
    <mergeCell ref="L217:O219"/>
    <mergeCell ref="P217:R217"/>
    <mergeCell ref="AX214:AY214"/>
    <mergeCell ref="AZ214:BA214"/>
    <mergeCell ref="BB214:BF216"/>
    <mergeCell ref="P215:R215"/>
    <mergeCell ref="AX215:AY215"/>
    <mergeCell ref="AZ215:BA215"/>
    <mergeCell ref="P216:R216"/>
    <mergeCell ref="AX216:AY216"/>
    <mergeCell ref="AZ216:BA216"/>
    <mergeCell ref="B214:B216"/>
    <mergeCell ref="C214:E216"/>
    <mergeCell ref="G214:G216"/>
    <mergeCell ref="H214:K216"/>
    <mergeCell ref="L214:O216"/>
    <mergeCell ref="P214:R214"/>
    <mergeCell ref="AX223:AY223"/>
    <mergeCell ref="AZ223:BA223"/>
    <mergeCell ref="BB223:BF225"/>
    <mergeCell ref="P224:R224"/>
    <mergeCell ref="AX224:AY224"/>
    <mergeCell ref="AZ224:BA224"/>
    <mergeCell ref="P225:R225"/>
    <mergeCell ref="AX225:AY225"/>
    <mergeCell ref="AZ225:BA225"/>
    <mergeCell ref="B223:B225"/>
    <mergeCell ref="C223:E225"/>
    <mergeCell ref="G223:G225"/>
    <mergeCell ref="H223:K225"/>
    <mergeCell ref="L223:O225"/>
    <mergeCell ref="P223:R223"/>
    <mergeCell ref="AX220:AY220"/>
    <mergeCell ref="AZ220:BA220"/>
    <mergeCell ref="BB220:BF222"/>
    <mergeCell ref="P221:R221"/>
    <mergeCell ref="AX221:AY221"/>
    <mergeCell ref="AZ221:BA221"/>
    <mergeCell ref="P222:R222"/>
    <mergeCell ref="AX222:AY222"/>
    <mergeCell ref="AZ222:BA222"/>
    <mergeCell ref="B220:B222"/>
    <mergeCell ref="C220:E222"/>
    <mergeCell ref="G220:G222"/>
    <mergeCell ref="H220:K222"/>
    <mergeCell ref="L220:O222"/>
    <mergeCell ref="P220:R220"/>
    <mergeCell ref="AX229:AY229"/>
    <mergeCell ref="AZ229:BA229"/>
    <mergeCell ref="BB229:BF231"/>
    <mergeCell ref="P230:R230"/>
    <mergeCell ref="AX230:AY230"/>
    <mergeCell ref="AZ230:BA230"/>
    <mergeCell ref="P231:R231"/>
    <mergeCell ref="AX231:AY231"/>
    <mergeCell ref="AZ231:BA231"/>
    <mergeCell ref="B229:B231"/>
    <mergeCell ref="C229:E231"/>
    <mergeCell ref="G229:G231"/>
    <mergeCell ref="H229:K231"/>
    <mergeCell ref="L229:O231"/>
    <mergeCell ref="P229:R229"/>
    <mergeCell ref="AX226:AY226"/>
    <mergeCell ref="AZ226:BA226"/>
    <mergeCell ref="BB226:BF228"/>
    <mergeCell ref="P227:R227"/>
    <mergeCell ref="AX227:AY227"/>
    <mergeCell ref="AZ227:BA227"/>
    <mergeCell ref="P228:R228"/>
    <mergeCell ref="AX228:AY228"/>
    <mergeCell ref="AZ228:BA228"/>
    <mergeCell ref="B226:B228"/>
    <mergeCell ref="C226:E228"/>
    <mergeCell ref="G226:G228"/>
    <mergeCell ref="H226:K228"/>
    <mergeCell ref="L226:O228"/>
    <mergeCell ref="P226:R226"/>
    <mergeCell ref="AX235:AY235"/>
    <mergeCell ref="AZ235:BA235"/>
    <mergeCell ref="BB235:BF237"/>
    <mergeCell ref="P236:R236"/>
    <mergeCell ref="AX236:AY236"/>
    <mergeCell ref="AZ236:BA236"/>
    <mergeCell ref="P237:R237"/>
    <mergeCell ref="AX237:AY237"/>
    <mergeCell ref="AZ237:BA237"/>
    <mergeCell ref="B235:B237"/>
    <mergeCell ref="C235:E237"/>
    <mergeCell ref="G235:G237"/>
    <mergeCell ref="H235:K237"/>
    <mergeCell ref="L235:O237"/>
    <mergeCell ref="P235:R235"/>
    <mergeCell ref="AX232:AY232"/>
    <mergeCell ref="AZ232:BA232"/>
    <mergeCell ref="BB232:BF234"/>
    <mergeCell ref="P233:R233"/>
    <mergeCell ref="AX233:AY233"/>
    <mergeCell ref="AZ233:BA233"/>
    <mergeCell ref="P234:R234"/>
    <mergeCell ref="AX234:AY234"/>
    <mergeCell ref="AZ234:BA234"/>
    <mergeCell ref="B232:B234"/>
    <mergeCell ref="C232:E234"/>
    <mergeCell ref="G232:G234"/>
    <mergeCell ref="H232:K234"/>
    <mergeCell ref="L232:O234"/>
    <mergeCell ref="P232:R232"/>
    <mergeCell ref="AX241:AY241"/>
    <mergeCell ref="AZ241:BA241"/>
    <mergeCell ref="BB241:BF243"/>
    <mergeCell ref="P242:R242"/>
    <mergeCell ref="AX242:AY242"/>
    <mergeCell ref="AZ242:BA242"/>
    <mergeCell ref="P243:R243"/>
    <mergeCell ref="AX243:AY243"/>
    <mergeCell ref="AZ243:BA243"/>
    <mergeCell ref="B241:B243"/>
    <mergeCell ref="C241:E243"/>
    <mergeCell ref="G241:G243"/>
    <mergeCell ref="H241:K243"/>
    <mergeCell ref="L241:O243"/>
    <mergeCell ref="P241:R241"/>
    <mergeCell ref="AX238:AY238"/>
    <mergeCell ref="AZ238:BA238"/>
    <mergeCell ref="BB238:BF240"/>
    <mergeCell ref="P239:R239"/>
    <mergeCell ref="AX239:AY239"/>
    <mergeCell ref="AZ239:BA239"/>
    <mergeCell ref="P240:R240"/>
    <mergeCell ref="AX240:AY240"/>
    <mergeCell ref="AZ240:BA240"/>
    <mergeCell ref="B238:B240"/>
    <mergeCell ref="C238:E240"/>
    <mergeCell ref="G238:G240"/>
    <mergeCell ref="H238:K240"/>
    <mergeCell ref="L238:O240"/>
    <mergeCell ref="P238:R238"/>
    <mergeCell ref="AX247:AY247"/>
    <mergeCell ref="AZ247:BA247"/>
    <mergeCell ref="BB247:BF249"/>
    <mergeCell ref="P248:R248"/>
    <mergeCell ref="AX248:AY248"/>
    <mergeCell ref="AZ248:BA248"/>
    <mergeCell ref="P249:R249"/>
    <mergeCell ref="AX249:AY249"/>
    <mergeCell ref="AZ249:BA249"/>
    <mergeCell ref="B247:B249"/>
    <mergeCell ref="C247:E249"/>
    <mergeCell ref="G247:G249"/>
    <mergeCell ref="H247:K249"/>
    <mergeCell ref="L247:O249"/>
    <mergeCell ref="P247:R247"/>
    <mergeCell ref="AX244:AY244"/>
    <mergeCell ref="AZ244:BA244"/>
    <mergeCell ref="BB244:BF246"/>
    <mergeCell ref="P245:R245"/>
    <mergeCell ref="AX245:AY245"/>
    <mergeCell ref="AZ245:BA245"/>
    <mergeCell ref="P246:R246"/>
    <mergeCell ref="AX246:AY246"/>
    <mergeCell ref="AZ246:BA246"/>
    <mergeCell ref="B244:B246"/>
    <mergeCell ref="C244:E246"/>
    <mergeCell ref="G244:G246"/>
    <mergeCell ref="H244:K246"/>
    <mergeCell ref="L244:O246"/>
    <mergeCell ref="P244:R244"/>
    <mergeCell ref="AX253:AY253"/>
    <mergeCell ref="AZ253:BA253"/>
    <mergeCell ref="BB253:BF255"/>
    <mergeCell ref="P254:R254"/>
    <mergeCell ref="AX254:AY254"/>
    <mergeCell ref="AZ254:BA254"/>
    <mergeCell ref="P255:R255"/>
    <mergeCell ref="AX255:AY255"/>
    <mergeCell ref="AZ255:BA255"/>
    <mergeCell ref="B253:B255"/>
    <mergeCell ref="C253:E255"/>
    <mergeCell ref="G253:G255"/>
    <mergeCell ref="H253:K255"/>
    <mergeCell ref="L253:O255"/>
    <mergeCell ref="P253:R253"/>
    <mergeCell ref="AX250:AY250"/>
    <mergeCell ref="AZ250:BA250"/>
    <mergeCell ref="BB250:BF252"/>
    <mergeCell ref="P251:R251"/>
    <mergeCell ref="AX251:AY251"/>
    <mergeCell ref="AZ251:BA251"/>
    <mergeCell ref="P252:R252"/>
    <mergeCell ref="AX252:AY252"/>
    <mergeCell ref="AZ252:BA252"/>
    <mergeCell ref="B250:B252"/>
    <mergeCell ref="C250:E252"/>
    <mergeCell ref="G250:G252"/>
    <mergeCell ref="H250:K252"/>
    <mergeCell ref="L250:O252"/>
    <mergeCell ref="P250:R250"/>
    <mergeCell ref="AX259:AY259"/>
    <mergeCell ref="AZ259:BA259"/>
    <mergeCell ref="BB259:BF261"/>
    <mergeCell ref="P260:R260"/>
    <mergeCell ref="AX260:AY260"/>
    <mergeCell ref="AZ260:BA260"/>
    <mergeCell ref="P261:R261"/>
    <mergeCell ref="AX261:AY261"/>
    <mergeCell ref="AZ261:BA261"/>
    <mergeCell ref="B259:B261"/>
    <mergeCell ref="C259:E261"/>
    <mergeCell ref="G259:G261"/>
    <mergeCell ref="H259:K261"/>
    <mergeCell ref="L259:O261"/>
    <mergeCell ref="P259:R259"/>
    <mergeCell ref="AX256:AY256"/>
    <mergeCell ref="AZ256:BA256"/>
    <mergeCell ref="BB256:BF258"/>
    <mergeCell ref="P257:R257"/>
    <mergeCell ref="AX257:AY257"/>
    <mergeCell ref="AZ257:BA257"/>
    <mergeCell ref="P258:R258"/>
    <mergeCell ref="AX258:AY258"/>
    <mergeCell ref="AZ258:BA258"/>
    <mergeCell ref="B256:B258"/>
    <mergeCell ref="C256:E258"/>
    <mergeCell ref="G256:G258"/>
    <mergeCell ref="H256:K258"/>
    <mergeCell ref="L256:O258"/>
    <mergeCell ref="P256:R256"/>
    <mergeCell ref="AX265:AY265"/>
    <mergeCell ref="AZ265:BA265"/>
    <mergeCell ref="BB265:BF267"/>
    <mergeCell ref="P266:R266"/>
    <mergeCell ref="AX266:AY266"/>
    <mergeCell ref="AZ266:BA266"/>
    <mergeCell ref="P267:R267"/>
    <mergeCell ref="AX267:AY267"/>
    <mergeCell ref="AZ267:BA267"/>
    <mergeCell ref="B265:B267"/>
    <mergeCell ref="C265:E267"/>
    <mergeCell ref="G265:G267"/>
    <mergeCell ref="H265:K267"/>
    <mergeCell ref="L265:O267"/>
    <mergeCell ref="P265:R265"/>
    <mergeCell ref="AX262:AY262"/>
    <mergeCell ref="AZ262:BA262"/>
    <mergeCell ref="BB262:BF264"/>
    <mergeCell ref="P263:R263"/>
    <mergeCell ref="AX263:AY263"/>
    <mergeCell ref="AZ263:BA263"/>
    <mergeCell ref="P264:R264"/>
    <mergeCell ref="AX264:AY264"/>
    <mergeCell ref="AZ264:BA264"/>
    <mergeCell ref="B262:B264"/>
    <mergeCell ref="C262:E264"/>
    <mergeCell ref="G262:G264"/>
    <mergeCell ref="H262:K264"/>
    <mergeCell ref="L262:O264"/>
    <mergeCell ref="P262:R262"/>
    <mergeCell ref="AX271:AY271"/>
    <mergeCell ref="AZ271:BA271"/>
    <mergeCell ref="BB271:BF273"/>
    <mergeCell ref="P272:R272"/>
    <mergeCell ref="AX272:AY272"/>
    <mergeCell ref="AZ272:BA272"/>
    <mergeCell ref="P273:R273"/>
    <mergeCell ref="AX273:AY273"/>
    <mergeCell ref="AZ273:BA273"/>
    <mergeCell ref="B271:B273"/>
    <mergeCell ref="C271:E273"/>
    <mergeCell ref="G271:G273"/>
    <mergeCell ref="H271:K273"/>
    <mergeCell ref="L271:O273"/>
    <mergeCell ref="P271:R271"/>
    <mergeCell ref="AX268:AY268"/>
    <mergeCell ref="AZ268:BA268"/>
    <mergeCell ref="BB268:BF270"/>
    <mergeCell ref="P269:R269"/>
    <mergeCell ref="AX269:AY269"/>
    <mergeCell ref="AZ269:BA269"/>
    <mergeCell ref="P270:R270"/>
    <mergeCell ref="AX270:AY270"/>
    <mergeCell ref="AZ270:BA270"/>
    <mergeCell ref="B268:B270"/>
    <mergeCell ref="C268:E270"/>
    <mergeCell ref="G268:G270"/>
    <mergeCell ref="H268:K270"/>
    <mergeCell ref="L268:O270"/>
    <mergeCell ref="P268:R268"/>
    <mergeCell ref="AX277:AY277"/>
    <mergeCell ref="AZ277:BA277"/>
    <mergeCell ref="BB277:BF279"/>
    <mergeCell ref="P278:R278"/>
    <mergeCell ref="AX278:AY278"/>
    <mergeCell ref="AZ278:BA278"/>
    <mergeCell ref="P279:R279"/>
    <mergeCell ref="AX279:AY279"/>
    <mergeCell ref="AZ279:BA279"/>
    <mergeCell ref="B277:B279"/>
    <mergeCell ref="C277:E279"/>
    <mergeCell ref="G277:G279"/>
    <mergeCell ref="H277:K279"/>
    <mergeCell ref="L277:O279"/>
    <mergeCell ref="P277:R277"/>
    <mergeCell ref="AX274:AY274"/>
    <mergeCell ref="AZ274:BA274"/>
    <mergeCell ref="BB274:BF276"/>
    <mergeCell ref="P275:R275"/>
    <mergeCell ref="AX275:AY275"/>
    <mergeCell ref="AZ275:BA275"/>
    <mergeCell ref="P276:R276"/>
    <mergeCell ref="AX276:AY276"/>
    <mergeCell ref="AZ276:BA276"/>
    <mergeCell ref="B274:B276"/>
    <mergeCell ref="C274:E276"/>
    <mergeCell ref="G274:G276"/>
    <mergeCell ref="H274:K276"/>
    <mergeCell ref="L274:O276"/>
    <mergeCell ref="P274:R274"/>
    <mergeCell ref="AX283:AY283"/>
    <mergeCell ref="AZ283:BA283"/>
    <mergeCell ref="BB283:BF285"/>
    <mergeCell ref="P284:R284"/>
    <mergeCell ref="AX284:AY284"/>
    <mergeCell ref="AZ284:BA284"/>
    <mergeCell ref="P285:R285"/>
    <mergeCell ref="AX285:AY285"/>
    <mergeCell ref="AZ285:BA285"/>
    <mergeCell ref="B283:B285"/>
    <mergeCell ref="C283:E285"/>
    <mergeCell ref="G283:G285"/>
    <mergeCell ref="H283:K285"/>
    <mergeCell ref="L283:O285"/>
    <mergeCell ref="P283:R283"/>
    <mergeCell ref="AX280:AY280"/>
    <mergeCell ref="AZ280:BA280"/>
    <mergeCell ref="BB280:BF282"/>
    <mergeCell ref="P281:R281"/>
    <mergeCell ref="AX281:AY281"/>
    <mergeCell ref="AZ281:BA281"/>
    <mergeCell ref="P282:R282"/>
    <mergeCell ref="AX282:AY282"/>
    <mergeCell ref="AZ282:BA282"/>
    <mergeCell ref="B280:B282"/>
    <mergeCell ref="C280:E282"/>
    <mergeCell ref="G280:G282"/>
    <mergeCell ref="H280:K282"/>
    <mergeCell ref="L280:O282"/>
    <mergeCell ref="P280:R280"/>
    <mergeCell ref="AX289:AY289"/>
    <mergeCell ref="AZ289:BA289"/>
    <mergeCell ref="BB289:BF291"/>
    <mergeCell ref="P290:R290"/>
    <mergeCell ref="AX290:AY290"/>
    <mergeCell ref="AZ290:BA290"/>
    <mergeCell ref="P291:R291"/>
    <mergeCell ref="AX291:AY291"/>
    <mergeCell ref="AZ291:BA291"/>
    <mergeCell ref="B289:B291"/>
    <mergeCell ref="C289:E291"/>
    <mergeCell ref="G289:G291"/>
    <mergeCell ref="H289:K291"/>
    <mergeCell ref="L289:O291"/>
    <mergeCell ref="P289:R289"/>
    <mergeCell ref="AX286:AY286"/>
    <mergeCell ref="AZ286:BA286"/>
    <mergeCell ref="BB286:BF288"/>
    <mergeCell ref="P287:R287"/>
    <mergeCell ref="AX287:AY287"/>
    <mergeCell ref="AZ287:BA287"/>
    <mergeCell ref="P288:R288"/>
    <mergeCell ref="AX288:AY288"/>
    <mergeCell ref="AZ288:BA288"/>
    <mergeCell ref="B286:B288"/>
    <mergeCell ref="C286:E288"/>
    <mergeCell ref="G286:G288"/>
    <mergeCell ref="H286:K288"/>
    <mergeCell ref="L286:O288"/>
    <mergeCell ref="P286:R286"/>
    <mergeCell ref="AX295:AY295"/>
    <mergeCell ref="AZ295:BA295"/>
    <mergeCell ref="BB295:BF297"/>
    <mergeCell ref="P296:R296"/>
    <mergeCell ref="AX296:AY296"/>
    <mergeCell ref="AZ296:BA296"/>
    <mergeCell ref="P297:R297"/>
    <mergeCell ref="AX297:AY297"/>
    <mergeCell ref="AZ297:BA297"/>
    <mergeCell ref="B295:B297"/>
    <mergeCell ref="C295:E297"/>
    <mergeCell ref="G295:G297"/>
    <mergeCell ref="H295:K297"/>
    <mergeCell ref="L295:O297"/>
    <mergeCell ref="P295:R295"/>
    <mergeCell ref="AX292:AY292"/>
    <mergeCell ref="AZ292:BA292"/>
    <mergeCell ref="BB292:BF294"/>
    <mergeCell ref="P293:R293"/>
    <mergeCell ref="AX293:AY293"/>
    <mergeCell ref="AZ293:BA293"/>
    <mergeCell ref="P294:R294"/>
    <mergeCell ref="AX294:AY294"/>
    <mergeCell ref="AZ294:BA294"/>
    <mergeCell ref="B292:B294"/>
    <mergeCell ref="C292:E294"/>
    <mergeCell ref="G292:G294"/>
    <mergeCell ref="H292:K294"/>
    <mergeCell ref="L292:O294"/>
    <mergeCell ref="P292:R292"/>
    <mergeCell ref="AX301:AY301"/>
    <mergeCell ref="AZ301:BA301"/>
    <mergeCell ref="BB301:BF303"/>
    <mergeCell ref="P302:R302"/>
    <mergeCell ref="AX302:AY302"/>
    <mergeCell ref="AZ302:BA302"/>
    <mergeCell ref="P303:R303"/>
    <mergeCell ref="AX303:AY303"/>
    <mergeCell ref="AZ303:BA303"/>
    <mergeCell ref="B301:B303"/>
    <mergeCell ref="C301:E303"/>
    <mergeCell ref="G301:G303"/>
    <mergeCell ref="H301:K303"/>
    <mergeCell ref="L301:O303"/>
    <mergeCell ref="P301:R301"/>
    <mergeCell ref="AX298:AY298"/>
    <mergeCell ref="AZ298:BA298"/>
    <mergeCell ref="BB298:BF300"/>
    <mergeCell ref="P299:R299"/>
    <mergeCell ref="AX299:AY299"/>
    <mergeCell ref="AZ299:BA299"/>
    <mergeCell ref="P300:R300"/>
    <mergeCell ref="AX300:AY300"/>
    <mergeCell ref="AZ300:BA300"/>
    <mergeCell ref="B298:B300"/>
    <mergeCell ref="C298:E300"/>
    <mergeCell ref="G298:G300"/>
    <mergeCell ref="H298:K300"/>
    <mergeCell ref="L298:O300"/>
    <mergeCell ref="P298:R298"/>
    <mergeCell ref="AX307:AY307"/>
    <mergeCell ref="AZ307:BA307"/>
    <mergeCell ref="BB307:BF309"/>
    <mergeCell ref="P308:R308"/>
    <mergeCell ref="AX308:AY308"/>
    <mergeCell ref="AZ308:BA308"/>
    <mergeCell ref="P309:R309"/>
    <mergeCell ref="AX309:AY309"/>
    <mergeCell ref="AZ309:BA309"/>
    <mergeCell ref="B307:B309"/>
    <mergeCell ref="C307:E309"/>
    <mergeCell ref="G307:G309"/>
    <mergeCell ref="H307:K309"/>
    <mergeCell ref="L307:O309"/>
    <mergeCell ref="P307:R307"/>
    <mergeCell ref="AX304:AY304"/>
    <mergeCell ref="AZ304:BA304"/>
    <mergeCell ref="BB304:BF306"/>
    <mergeCell ref="P305:R305"/>
    <mergeCell ref="AX305:AY305"/>
    <mergeCell ref="AZ305:BA305"/>
    <mergeCell ref="P306:R306"/>
    <mergeCell ref="AX306:AY306"/>
    <mergeCell ref="AZ306:BA306"/>
    <mergeCell ref="B304:B306"/>
    <mergeCell ref="C304:E306"/>
    <mergeCell ref="G304:G306"/>
    <mergeCell ref="H304:K306"/>
    <mergeCell ref="L304:O306"/>
    <mergeCell ref="P304:R304"/>
    <mergeCell ref="AX313:AY313"/>
    <mergeCell ref="AZ313:BA313"/>
    <mergeCell ref="BB313:BF315"/>
    <mergeCell ref="P314:R314"/>
    <mergeCell ref="AX314:AY314"/>
    <mergeCell ref="AZ314:BA314"/>
    <mergeCell ref="P315:R315"/>
    <mergeCell ref="AX315:AY315"/>
    <mergeCell ref="AZ315:BA315"/>
    <mergeCell ref="B313:B315"/>
    <mergeCell ref="C313:E315"/>
    <mergeCell ref="G313:G315"/>
    <mergeCell ref="H313:K315"/>
    <mergeCell ref="L313:O315"/>
    <mergeCell ref="P313:R313"/>
    <mergeCell ref="AX310:AY310"/>
    <mergeCell ref="AZ310:BA310"/>
    <mergeCell ref="BB310:BF312"/>
    <mergeCell ref="P311:R311"/>
    <mergeCell ref="AX311:AY311"/>
    <mergeCell ref="AZ311:BA311"/>
    <mergeCell ref="P312:R312"/>
    <mergeCell ref="AX312:AY312"/>
    <mergeCell ref="AZ312:BA312"/>
    <mergeCell ref="B310:B312"/>
    <mergeCell ref="C310:E312"/>
    <mergeCell ref="G310:G312"/>
    <mergeCell ref="H310:K312"/>
    <mergeCell ref="L310:O312"/>
    <mergeCell ref="P310:R310"/>
    <mergeCell ref="AX319:AY319"/>
    <mergeCell ref="AZ319:BA319"/>
    <mergeCell ref="BB319:BF321"/>
    <mergeCell ref="P320:R320"/>
    <mergeCell ref="AX320:AY320"/>
    <mergeCell ref="AZ320:BA320"/>
    <mergeCell ref="P321:R321"/>
    <mergeCell ref="AX321:AY321"/>
    <mergeCell ref="AZ321:BA321"/>
    <mergeCell ref="B319:B321"/>
    <mergeCell ref="C319:E321"/>
    <mergeCell ref="G319:G321"/>
    <mergeCell ref="H319:K321"/>
    <mergeCell ref="L319:O321"/>
    <mergeCell ref="P319:R319"/>
    <mergeCell ref="AX316:AY316"/>
    <mergeCell ref="AZ316:BA316"/>
    <mergeCell ref="BB316:BF318"/>
    <mergeCell ref="P317:R317"/>
    <mergeCell ref="AX317:AY317"/>
    <mergeCell ref="AZ317:BA317"/>
    <mergeCell ref="P318:R318"/>
    <mergeCell ref="AX318:AY318"/>
    <mergeCell ref="AZ318:BA318"/>
    <mergeCell ref="B316:B318"/>
    <mergeCell ref="C316:E318"/>
    <mergeCell ref="G316:G318"/>
    <mergeCell ref="H316:K318"/>
    <mergeCell ref="L316:O318"/>
    <mergeCell ref="P316:R316"/>
  </mergeCells>
  <phoneticPr fontId="2"/>
  <conditionalFormatting sqref="S24 S326:BA333">
    <cfRule type="expression" dxfId="2101" priority="2102">
      <formula>INDIRECT(ADDRESS(ROW(),COLUMN()))=TRUNC(INDIRECT(ADDRESS(ROW(),COLUMN())))</formula>
    </cfRule>
  </conditionalFormatting>
  <conditionalFormatting sqref="S23">
    <cfRule type="expression" dxfId="2100" priority="2101">
      <formula>INDIRECT(ADDRESS(ROW(),COLUMN()))=TRUNC(INDIRECT(ADDRESS(ROW(),COLUMN())))</formula>
    </cfRule>
  </conditionalFormatting>
  <conditionalFormatting sqref="T24:Y24">
    <cfRule type="expression" dxfId="2099" priority="2100">
      <formula>INDIRECT(ADDRESS(ROW(),COLUMN()))=TRUNC(INDIRECT(ADDRESS(ROW(),COLUMN())))</formula>
    </cfRule>
  </conditionalFormatting>
  <conditionalFormatting sqref="T23:Y23">
    <cfRule type="expression" dxfId="2098" priority="2099">
      <formula>INDIRECT(ADDRESS(ROW(),COLUMN()))=TRUNC(INDIRECT(ADDRESS(ROW(),COLUMN())))</formula>
    </cfRule>
  </conditionalFormatting>
  <conditionalFormatting sqref="AX23:BA24">
    <cfRule type="expression" dxfId="2097" priority="2098">
      <formula>INDIRECT(ADDRESS(ROW(),COLUMN()))=TRUNC(INDIRECT(ADDRESS(ROW(),COLUMN())))</formula>
    </cfRule>
  </conditionalFormatting>
  <conditionalFormatting sqref="AX26:BA27">
    <cfRule type="expression" dxfId="2096" priority="2097">
      <formula>INDIRECT(ADDRESS(ROW(),COLUMN()))=TRUNC(INDIRECT(ADDRESS(ROW(),COLUMN())))</formula>
    </cfRule>
  </conditionalFormatting>
  <conditionalFormatting sqref="AX29:BA30">
    <cfRule type="expression" dxfId="2095" priority="2096">
      <formula>INDIRECT(ADDRESS(ROW(),COLUMN()))=TRUNC(INDIRECT(ADDRESS(ROW(),COLUMN())))</formula>
    </cfRule>
  </conditionalFormatting>
  <conditionalFormatting sqref="AX32:BA33">
    <cfRule type="expression" dxfId="2094" priority="2095">
      <formula>INDIRECT(ADDRESS(ROW(),COLUMN()))=TRUNC(INDIRECT(ADDRESS(ROW(),COLUMN())))</formula>
    </cfRule>
  </conditionalFormatting>
  <conditionalFormatting sqref="AX35:BA36">
    <cfRule type="expression" dxfId="2093" priority="2094">
      <formula>INDIRECT(ADDRESS(ROW(),COLUMN()))=TRUNC(INDIRECT(ADDRESS(ROW(),COLUMN())))</formula>
    </cfRule>
  </conditionalFormatting>
  <conditionalFormatting sqref="AX38:BA39">
    <cfRule type="expression" dxfId="2092" priority="2093">
      <formula>INDIRECT(ADDRESS(ROW(),COLUMN()))=TRUNC(INDIRECT(ADDRESS(ROW(),COLUMN())))</formula>
    </cfRule>
  </conditionalFormatting>
  <conditionalFormatting sqref="AX41:BA42">
    <cfRule type="expression" dxfId="2091" priority="2092">
      <formula>INDIRECT(ADDRESS(ROW(),COLUMN()))=TRUNC(INDIRECT(ADDRESS(ROW(),COLUMN())))</formula>
    </cfRule>
  </conditionalFormatting>
  <conditionalFormatting sqref="AX44:BA45">
    <cfRule type="expression" dxfId="2090" priority="2091">
      <formula>INDIRECT(ADDRESS(ROW(),COLUMN()))=TRUNC(INDIRECT(ADDRESS(ROW(),COLUMN())))</formula>
    </cfRule>
  </conditionalFormatting>
  <conditionalFormatting sqref="AX47:BA48">
    <cfRule type="expression" dxfId="2089" priority="2090">
      <formula>INDIRECT(ADDRESS(ROW(),COLUMN()))=TRUNC(INDIRECT(ADDRESS(ROW(),COLUMN())))</formula>
    </cfRule>
  </conditionalFormatting>
  <conditionalFormatting sqref="AX50:BA51">
    <cfRule type="expression" dxfId="2088" priority="2089">
      <formula>INDIRECT(ADDRESS(ROW(),COLUMN()))=TRUNC(INDIRECT(ADDRESS(ROW(),COLUMN())))</formula>
    </cfRule>
  </conditionalFormatting>
  <conditionalFormatting sqref="AX53:BA54">
    <cfRule type="expression" dxfId="2087" priority="2088">
      <formula>INDIRECT(ADDRESS(ROW(),COLUMN()))=TRUNC(INDIRECT(ADDRESS(ROW(),COLUMN())))</formula>
    </cfRule>
  </conditionalFormatting>
  <conditionalFormatting sqref="AX56:BA57">
    <cfRule type="expression" dxfId="2086" priority="2087">
      <formula>INDIRECT(ADDRESS(ROW(),COLUMN()))=TRUNC(INDIRECT(ADDRESS(ROW(),COLUMN())))</formula>
    </cfRule>
  </conditionalFormatting>
  <conditionalFormatting sqref="AX59:BA60">
    <cfRule type="expression" dxfId="2085" priority="2086">
      <formula>INDIRECT(ADDRESS(ROW(),COLUMN()))=TRUNC(INDIRECT(ADDRESS(ROW(),COLUMN())))</formula>
    </cfRule>
  </conditionalFormatting>
  <conditionalFormatting sqref="BC14:BD14">
    <cfRule type="expression" dxfId="2084" priority="2085">
      <formula>INDIRECT(ADDRESS(ROW(),COLUMN()))=TRUNC(INDIRECT(ADDRESS(ROW(),COLUMN())))</formula>
    </cfRule>
  </conditionalFormatting>
  <conditionalFormatting sqref="Z24">
    <cfRule type="expression" dxfId="2083" priority="2084">
      <formula>INDIRECT(ADDRESS(ROW(),COLUMN()))=TRUNC(INDIRECT(ADDRESS(ROW(),COLUMN())))</formula>
    </cfRule>
  </conditionalFormatting>
  <conditionalFormatting sqref="Z23">
    <cfRule type="expression" dxfId="2082" priority="2083">
      <formula>INDIRECT(ADDRESS(ROW(),COLUMN()))=TRUNC(INDIRECT(ADDRESS(ROW(),COLUMN())))</formula>
    </cfRule>
  </conditionalFormatting>
  <conditionalFormatting sqref="AA24:AF24">
    <cfRule type="expression" dxfId="2081" priority="2082">
      <formula>INDIRECT(ADDRESS(ROW(),COLUMN()))=TRUNC(INDIRECT(ADDRESS(ROW(),COLUMN())))</formula>
    </cfRule>
  </conditionalFormatting>
  <conditionalFormatting sqref="AA23:AF23">
    <cfRule type="expression" dxfId="2080" priority="2081">
      <formula>INDIRECT(ADDRESS(ROW(),COLUMN()))=TRUNC(INDIRECT(ADDRESS(ROW(),COLUMN())))</formula>
    </cfRule>
  </conditionalFormatting>
  <conditionalFormatting sqref="AG24">
    <cfRule type="expression" dxfId="2079" priority="2080">
      <formula>INDIRECT(ADDRESS(ROW(),COLUMN()))=TRUNC(INDIRECT(ADDRESS(ROW(),COLUMN())))</formula>
    </cfRule>
  </conditionalFormatting>
  <conditionalFormatting sqref="AG23">
    <cfRule type="expression" dxfId="2078" priority="2079">
      <formula>INDIRECT(ADDRESS(ROW(),COLUMN()))=TRUNC(INDIRECT(ADDRESS(ROW(),COLUMN())))</formula>
    </cfRule>
  </conditionalFormatting>
  <conditionalFormatting sqref="AH24:AM24">
    <cfRule type="expression" dxfId="2077" priority="2078">
      <formula>INDIRECT(ADDRESS(ROW(),COLUMN()))=TRUNC(INDIRECT(ADDRESS(ROW(),COLUMN())))</formula>
    </cfRule>
  </conditionalFormatting>
  <conditionalFormatting sqref="AH23:AM23">
    <cfRule type="expression" dxfId="2076" priority="2077">
      <formula>INDIRECT(ADDRESS(ROW(),COLUMN()))=TRUNC(INDIRECT(ADDRESS(ROW(),COLUMN())))</formula>
    </cfRule>
  </conditionalFormatting>
  <conditionalFormatting sqref="AN24">
    <cfRule type="expression" dxfId="2075" priority="2076">
      <formula>INDIRECT(ADDRESS(ROW(),COLUMN()))=TRUNC(INDIRECT(ADDRESS(ROW(),COLUMN())))</formula>
    </cfRule>
  </conditionalFormatting>
  <conditionalFormatting sqref="AN23">
    <cfRule type="expression" dxfId="2074" priority="2075">
      <formula>INDIRECT(ADDRESS(ROW(),COLUMN()))=TRUNC(INDIRECT(ADDRESS(ROW(),COLUMN())))</formula>
    </cfRule>
  </conditionalFormatting>
  <conditionalFormatting sqref="AO24:AT24">
    <cfRule type="expression" dxfId="2073" priority="2074">
      <formula>INDIRECT(ADDRESS(ROW(),COLUMN()))=TRUNC(INDIRECT(ADDRESS(ROW(),COLUMN())))</formula>
    </cfRule>
  </conditionalFormatting>
  <conditionalFormatting sqref="AO23:AT23">
    <cfRule type="expression" dxfId="2072" priority="2073">
      <formula>INDIRECT(ADDRESS(ROW(),COLUMN()))=TRUNC(INDIRECT(ADDRESS(ROW(),COLUMN())))</formula>
    </cfRule>
  </conditionalFormatting>
  <conditionalFormatting sqref="AU24">
    <cfRule type="expression" dxfId="2071" priority="2072">
      <formula>INDIRECT(ADDRESS(ROW(),COLUMN()))=TRUNC(INDIRECT(ADDRESS(ROW(),COLUMN())))</formula>
    </cfRule>
  </conditionalFormatting>
  <conditionalFormatting sqref="AU23">
    <cfRule type="expression" dxfId="2070" priority="2071">
      <formula>INDIRECT(ADDRESS(ROW(),COLUMN()))=TRUNC(INDIRECT(ADDRESS(ROW(),COLUMN())))</formula>
    </cfRule>
  </conditionalFormatting>
  <conditionalFormatting sqref="AV24:AW24">
    <cfRule type="expression" dxfId="2069" priority="2070">
      <formula>INDIRECT(ADDRESS(ROW(),COLUMN()))=TRUNC(INDIRECT(ADDRESS(ROW(),COLUMN())))</formula>
    </cfRule>
  </conditionalFormatting>
  <conditionalFormatting sqref="AV23:AW23">
    <cfRule type="expression" dxfId="2068" priority="2069">
      <formula>INDIRECT(ADDRESS(ROW(),COLUMN()))=TRUNC(INDIRECT(ADDRESS(ROW(),COLUMN())))</formula>
    </cfRule>
  </conditionalFormatting>
  <conditionalFormatting sqref="S27">
    <cfRule type="expression" dxfId="2067" priority="2068">
      <formula>INDIRECT(ADDRESS(ROW(),COLUMN()))=TRUNC(INDIRECT(ADDRESS(ROW(),COLUMN())))</formula>
    </cfRule>
  </conditionalFormatting>
  <conditionalFormatting sqref="S26">
    <cfRule type="expression" dxfId="2066" priority="2067">
      <formula>INDIRECT(ADDRESS(ROW(),COLUMN()))=TRUNC(INDIRECT(ADDRESS(ROW(),COLUMN())))</formula>
    </cfRule>
  </conditionalFormatting>
  <conditionalFormatting sqref="T27:Y27">
    <cfRule type="expression" dxfId="2065" priority="2066">
      <formula>INDIRECT(ADDRESS(ROW(),COLUMN()))=TRUNC(INDIRECT(ADDRESS(ROW(),COLUMN())))</formula>
    </cfRule>
  </conditionalFormatting>
  <conditionalFormatting sqref="T26:Y26">
    <cfRule type="expression" dxfId="2064" priority="2065">
      <formula>INDIRECT(ADDRESS(ROW(),COLUMN()))=TRUNC(INDIRECT(ADDRESS(ROW(),COLUMN())))</formula>
    </cfRule>
  </conditionalFormatting>
  <conditionalFormatting sqref="Z27">
    <cfRule type="expression" dxfId="2063" priority="2064">
      <formula>INDIRECT(ADDRESS(ROW(),COLUMN()))=TRUNC(INDIRECT(ADDRESS(ROW(),COLUMN())))</formula>
    </cfRule>
  </conditionalFormatting>
  <conditionalFormatting sqref="Z26">
    <cfRule type="expression" dxfId="2062" priority="2063">
      <formula>INDIRECT(ADDRESS(ROW(),COLUMN()))=TRUNC(INDIRECT(ADDRESS(ROW(),COLUMN())))</formula>
    </cfRule>
  </conditionalFormatting>
  <conditionalFormatting sqref="AA27:AF27">
    <cfRule type="expression" dxfId="2061" priority="2062">
      <formula>INDIRECT(ADDRESS(ROW(),COLUMN()))=TRUNC(INDIRECT(ADDRESS(ROW(),COLUMN())))</formula>
    </cfRule>
  </conditionalFormatting>
  <conditionalFormatting sqref="AA26:AF26">
    <cfRule type="expression" dxfId="2060" priority="2061">
      <formula>INDIRECT(ADDRESS(ROW(),COLUMN()))=TRUNC(INDIRECT(ADDRESS(ROW(),COLUMN())))</formula>
    </cfRule>
  </conditionalFormatting>
  <conditionalFormatting sqref="AG27">
    <cfRule type="expression" dxfId="2059" priority="2060">
      <formula>INDIRECT(ADDRESS(ROW(),COLUMN()))=TRUNC(INDIRECT(ADDRESS(ROW(),COLUMN())))</formula>
    </cfRule>
  </conditionalFormatting>
  <conditionalFormatting sqref="AG26">
    <cfRule type="expression" dxfId="2058" priority="2059">
      <formula>INDIRECT(ADDRESS(ROW(),COLUMN()))=TRUNC(INDIRECT(ADDRESS(ROW(),COLUMN())))</formula>
    </cfRule>
  </conditionalFormatting>
  <conditionalFormatting sqref="AH27:AM27">
    <cfRule type="expression" dxfId="2057" priority="2058">
      <formula>INDIRECT(ADDRESS(ROW(),COLUMN()))=TRUNC(INDIRECT(ADDRESS(ROW(),COLUMN())))</formula>
    </cfRule>
  </conditionalFormatting>
  <conditionalFormatting sqref="AH26:AM26">
    <cfRule type="expression" dxfId="2056" priority="2057">
      <formula>INDIRECT(ADDRESS(ROW(),COLUMN()))=TRUNC(INDIRECT(ADDRESS(ROW(),COLUMN())))</formula>
    </cfRule>
  </conditionalFormatting>
  <conditionalFormatting sqref="AN27">
    <cfRule type="expression" dxfId="2055" priority="2056">
      <formula>INDIRECT(ADDRESS(ROW(),COLUMN()))=TRUNC(INDIRECT(ADDRESS(ROW(),COLUMN())))</formula>
    </cfRule>
  </conditionalFormatting>
  <conditionalFormatting sqref="AN26">
    <cfRule type="expression" dxfId="2054" priority="2055">
      <formula>INDIRECT(ADDRESS(ROW(),COLUMN()))=TRUNC(INDIRECT(ADDRESS(ROW(),COLUMN())))</formula>
    </cfRule>
  </conditionalFormatting>
  <conditionalFormatting sqref="AO27:AT27">
    <cfRule type="expression" dxfId="2053" priority="2054">
      <formula>INDIRECT(ADDRESS(ROW(),COLUMN()))=TRUNC(INDIRECT(ADDRESS(ROW(),COLUMN())))</formula>
    </cfRule>
  </conditionalFormatting>
  <conditionalFormatting sqref="AO26:AT26">
    <cfRule type="expression" dxfId="2052" priority="2053">
      <formula>INDIRECT(ADDRESS(ROW(),COLUMN()))=TRUNC(INDIRECT(ADDRESS(ROW(),COLUMN())))</formula>
    </cfRule>
  </conditionalFormatting>
  <conditionalFormatting sqref="AU27">
    <cfRule type="expression" dxfId="2051" priority="2052">
      <formula>INDIRECT(ADDRESS(ROW(),COLUMN()))=TRUNC(INDIRECT(ADDRESS(ROW(),COLUMN())))</formula>
    </cfRule>
  </conditionalFormatting>
  <conditionalFormatting sqref="AU26">
    <cfRule type="expression" dxfId="2050" priority="2051">
      <formula>INDIRECT(ADDRESS(ROW(),COLUMN()))=TRUNC(INDIRECT(ADDRESS(ROW(),COLUMN())))</formula>
    </cfRule>
  </conditionalFormatting>
  <conditionalFormatting sqref="AV27:AW27">
    <cfRule type="expression" dxfId="2049" priority="2050">
      <formula>INDIRECT(ADDRESS(ROW(),COLUMN()))=TRUNC(INDIRECT(ADDRESS(ROW(),COLUMN())))</formula>
    </cfRule>
  </conditionalFormatting>
  <conditionalFormatting sqref="AV26:AW26">
    <cfRule type="expression" dxfId="2048" priority="2049">
      <formula>INDIRECT(ADDRESS(ROW(),COLUMN()))=TRUNC(INDIRECT(ADDRESS(ROW(),COLUMN())))</formula>
    </cfRule>
  </conditionalFormatting>
  <conditionalFormatting sqref="S30">
    <cfRule type="expression" dxfId="2047" priority="2048">
      <formula>INDIRECT(ADDRESS(ROW(),COLUMN()))=TRUNC(INDIRECT(ADDRESS(ROW(),COLUMN())))</formula>
    </cfRule>
  </conditionalFormatting>
  <conditionalFormatting sqref="S29">
    <cfRule type="expression" dxfId="2046" priority="2047">
      <formula>INDIRECT(ADDRESS(ROW(),COLUMN()))=TRUNC(INDIRECT(ADDRESS(ROW(),COLUMN())))</formula>
    </cfRule>
  </conditionalFormatting>
  <conditionalFormatting sqref="T30:Y30">
    <cfRule type="expression" dxfId="2045" priority="2046">
      <formula>INDIRECT(ADDRESS(ROW(),COLUMN()))=TRUNC(INDIRECT(ADDRESS(ROW(),COLUMN())))</formula>
    </cfRule>
  </conditionalFormatting>
  <conditionalFormatting sqref="T29:Y29">
    <cfRule type="expression" dxfId="2044" priority="2045">
      <formula>INDIRECT(ADDRESS(ROW(),COLUMN()))=TRUNC(INDIRECT(ADDRESS(ROW(),COLUMN())))</formula>
    </cfRule>
  </conditionalFormatting>
  <conditionalFormatting sqref="Z30">
    <cfRule type="expression" dxfId="2043" priority="2044">
      <formula>INDIRECT(ADDRESS(ROW(),COLUMN()))=TRUNC(INDIRECT(ADDRESS(ROW(),COLUMN())))</formula>
    </cfRule>
  </conditionalFormatting>
  <conditionalFormatting sqref="Z29">
    <cfRule type="expression" dxfId="2042" priority="2043">
      <formula>INDIRECT(ADDRESS(ROW(),COLUMN()))=TRUNC(INDIRECT(ADDRESS(ROW(),COLUMN())))</formula>
    </cfRule>
  </conditionalFormatting>
  <conditionalFormatting sqref="AA30:AF30">
    <cfRule type="expression" dxfId="2041" priority="2042">
      <formula>INDIRECT(ADDRESS(ROW(),COLUMN()))=TRUNC(INDIRECT(ADDRESS(ROW(),COLUMN())))</formula>
    </cfRule>
  </conditionalFormatting>
  <conditionalFormatting sqref="AA29:AF29">
    <cfRule type="expression" dxfId="2040" priority="2041">
      <formula>INDIRECT(ADDRESS(ROW(),COLUMN()))=TRUNC(INDIRECT(ADDRESS(ROW(),COLUMN())))</formula>
    </cfRule>
  </conditionalFormatting>
  <conditionalFormatting sqref="AG30">
    <cfRule type="expression" dxfId="2039" priority="2040">
      <formula>INDIRECT(ADDRESS(ROW(),COLUMN()))=TRUNC(INDIRECT(ADDRESS(ROW(),COLUMN())))</formula>
    </cfRule>
  </conditionalFormatting>
  <conditionalFormatting sqref="AG29">
    <cfRule type="expression" dxfId="2038" priority="2039">
      <formula>INDIRECT(ADDRESS(ROW(),COLUMN()))=TRUNC(INDIRECT(ADDRESS(ROW(),COLUMN())))</formula>
    </cfRule>
  </conditionalFormatting>
  <conditionalFormatting sqref="AH30:AM30">
    <cfRule type="expression" dxfId="2037" priority="2038">
      <formula>INDIRECT(ADDRESS(ROW(),COLUMN()))=TRUNC(INDIRECT(ADDRESS(ROW(),COLUMN())))</formula>
    </cfRule>
  </conditionalFormatting>
  <conditionalFormatting sqref="AH29:AM29">
    <cfRule type="expression" dxfId="2036" priority="2037">
      <formula>INDIRECT(ADDRESS(ROW(),COLUMN()))=TRUNC(INDIRECT(ADDRESS(ROW(),COLUMN())))</formula>
    </cfRule>
  </conditionalFormatting>
  <conditionalFormatting sqref="AN30">
    <cfRule type="expression" dxfId="2035" priority="2036">
      <formula>INDIRECT(ADDRESS(ROW(),COLUMN()))=TRUNC(INDIRECT(ADDRESS(ROW(),COLUMN())))</formula>
    </cfRule>
  </conditionalFormatting>
  <conditionalFormatting sqref="AN29">
    <cfRule type="expression" dxfId="2034" priority="2035">
      <formula>INDIRECT(ADDRESS(ROW(),COLUMN()))=TRUNC(INDIRECT(ADDRESS(ROW(),COLUMN())))</formula>
    </cfRule>
  </conditionalFormatting>
  <conditionalFormatting sqref="AO30:AT30">
    <cfRule type="expression" dxfId="2033" priority="2034">
      <formula>INDIRECT(ADDRESS(ROW(),COLUMN()))=TRUNC(INDIRECT(ADDRESS(ROW(),COLUMN())))</formula>
    </cfRule>
  </conditionalFormatting>
  <conditionalFormatting sqref="AO29:AT29">
    <cfRule type="expression" dxfId="2032" priority="2033">
      <formula>INDIRECT(ADDRESS(ROW(),COLUMN()))=TRUNC(INDIRECT(ADDRESS(ROW(),COLUMN())))</formula>
    </cfRule>
  </conditionalFormatting>
  <conditionalFormatting sqref="AU30">
    <cfRule type="expression" dxfId="2031" priority="2032">
      <formula>INDIRECT(ADDRESS(ROW(),COLUMN()))=TRUNC(INDIRECT(ADDRESS(ROW(),COLUMN())))</formula>
    </cfRule>
  </conditionalFormatting>
  <conditionalFormatting sqref="AU29">
    <cfRule type="expression" dxfId="2030" priority="2031">
      <formula>INDIRECT(ADDRESS(ROW(),COLUMN()))=TRUNC(INDIRECT(ADDRESS(ROW(),COLUMN())))</formula>
    </cfRule>
  </conditionalFormatting>
  <conditionalFormatting sqref="AV30:AW30">
    <cfRule type="expression" dxfId="2029" priority="2030">
      <formula>INDIRECT(ADDRESS(ROW(),COLUMN()))=TRUNC(INDIRECT(ADDRESS(ROW(),COLUMN())))</formula>
    </cfRule>
  </conditionalFormatting>
  <conditionalFormatting sqref="AV29:AW29">
    <cfRule type="expression" dxfId="2028" priority="2029">
      <formula>INDIRECT(ADDRESS(ROW(),COLUMN()))=TRUNC(INDIRECT(ADDRESS(ROW(),COLUMN())))</formula>
    </cfRule>
  </conditionalFormatting>
  <conditionalFormatting sqref="S33">
    <cfRule type="expression" dxfId="2027" priority="2028">
      <formula>INDIRECT(ADDRESS(ROW(),COLUMN()))=TRUNC(INDIRECT(ADDRESS(ROW(),COLUMN())))</formula>
    </cfRule>
  </conditionalFormatting>
  <conditionalFormatting sqref="S32">
    <cfRule type="expression" dxfId="2026" priority="2027">
      <formula>INDIRECT(ADDRESS(ROW(),COLUMN()))=TRUNC(INDIRECT(ADDRESS(ROW(),COLUMN())))</formula>
    </cfRule>
  </conditionalFormatting>
  <conditionalFormatting sqref="T33:Y33">
    <cfRule type="expression" dxfId="2025" priority="2026">
      <formula>INDIRECT(ADDRESS(ROW(),COLUMN()))=TRUNC(INDIRECT(ADDRESS(ROW(),COLUMN())))</formula>
    </cfRule>
  </conditionalFormatting>
  <conditionalFormatting sqref="T32:Y32">
    <cfRule type="expression" dxfId="2024" priority="2025">
      <formula>INDIRECT(ADDRESS(ROW(),COLUMN()))=TRUNC(INDIRECT(ADDRESS(ROW(),COLUMN())))</formula>
    </cfRule>
  </conditionalFormatting>
  <conditionalFormatting sqref="Z33">
    <cfRule type="expression" dxfId="2023" priority="2024">
      <formula>INDIRECT(ADDRESS(ROW(),COLUMN()))=TRUNC(INDIRECT(ADDRESS(ROW(),COLUMN())))</formula>
    </cfRule>
  </conditionalFormatting>
  <conditionalFormatting sqref="Z32">
    <cfRule type="expression" dxfId="2022" priority="2023">
      <formula>INDIRECT(ADDRESS(ROW(),COLUMN()))=TRUNC(INDIRECT(ADDRESS(ROW(),COLUMN())))</formula>
    </cfRule>
  </conditionalFormatting>
  <conditionalFormatting sqref="AA33:AF33">
    <cfRule type="expression" dxfId="2021" priority="2022">
      <formula>INDIRECT(ADDRESS(ROW(),COLUMN()))=TRUNC(INDIRECT(ADDRESS(ROW(),COLUMN())))</formula>
    </cfRule>
  </conditionalFormatting>
  <conditionalFormatting sqref="AA32:AF32">
    <cfRule type="expression" dxfId="2020" priority="2021">
      <formula>INDIRECT(ADDRESS(ROW(),COLUMN()))=TRUNC(INDIRECT(ADDRESS(ROW(),COLUMN())))</formula>
    </cfRule>
  </conditionalFormatting>
  <conditionalFormatting sqref="AG33">
    <cfRule type="expression" dxfId="2019" priority="2020">
      <formula>INDIRECT(ADDRESS(ROW(),COLUMN()))=TRUNC(INDIRECT(ADDRESS(ROW(),COLUMN())))</formula>
    </cfRule>
  </conditionalFormatting>
  <conditionalFormatting sqref="AG32">
    <cfRule type="expression" dxfId="2018" priority="2019">
      <formula>INDIRECT(ADDRESS(ROW(),COLUMN()))=TRUNC(INDIRECT(ADDRESS(ROW(),COLUMN())))</formula>
    </cfRule>
  </conditionalFormatting>
  <conditionalFormatting sqref="AH33:AM33">
    <cfRule type="expression" dxfId="2017" priority="2018">
      <formula>INDIRECT(ADDRESS(ROW(),COLUMN()))=TRUNC(INDIRECT(ADDRESS(ROW(),COLUMN())))</formula>
    </cfRule>
  </conditionalFormatting>
  <conditionalFormatting sqref="AH32:AM32">
    <cfRule type="expression" dxfId="2016" priority="2017">
      <formula>INDIRECT(ADDRESS(ROW(),COLUMN()))=TRUNC(INDIRECT(ADDRESS(ROW(),COLUMN())))</formula>
    </cfRule>
  </conditionalFormatting>
  <conditionalFormatting sqref="AN33">
    <cfRule type="expression" dxfId="2015" priority="2016">
      <formula>INDIRECT(ADDRESS(ROW(),COLUMN()))=TRUNC(INDIRECT(ADDRESS(ROW(),COLUMN())))</formula>
    </cfRule>
  </conditionalFormatting>
  <conditionalFormatting sqref="AN32">
    <cfRule type="expression" dxfId="2014" priority="2015">
      <formula>INDIRECT(ADDRESS(ROW(),COLUMN()))=TRUNC(INDIRECT(ADDRESS(ROW(),COLUMN())))</formula>
    </cfRule>
  </conditionalFormatting>
  <conditionalFormatting sqref="AO33:AT33">
    <cfRule type="expression" dxfId="2013" priority="2014">
      <formula>INDIRECT(ADDRESS(ROW(),COLUMN()))=TRUNC(INDIRECT(ADDRESS(ROW(),COLUMN())))</formula>
    </cfRule>
  </conditionalFormatting>
  <conditionalFormatting sqref="AO32:AT32">
    <cfRule type="expression" dxfId="2012" priority="2013">
      <formula>INDIRECT(ADDRESS(ROW(),COLUMN()))=TRUNC(INDIRECT(ADDRESS(ROW(),COLUMN())))</formula>
    </cfRule>
  </conditionalFormatting>
  <conditionalFormatting sqref="AU33">
    <cfRule type="expression" dxfId="2011" priority="2012">
      <formula>INDIRECT(ADDRESS(ROW(),COLUMN()))=TRUNC(INDIRECT(ADDRESS(ROW(),COLUMN())))</formula>
    </cfRule>
  </conditionalFormatting>
  <conditionalFormatting sqref="AU32">
    <cfRule type="expression" dxfId="2010" priority="2011">
      <formula>INDIRECT(ADDRESS(ROW(),COLUMN()))=TRUNC(INDIRECT(ADDRESS(ROW(),COLUMN())))</formula>
    </cfRule>
  </conditionalFormatting>
  <conditionalFormatting sqref="AV33:AW33">
    <cfRule type="expression" dxfId="2009" priority="2010">
      <formula>INDIRECT(ADDRESS(ROW(),COLUMN()))=TRUNC(INDIRECT(ADDRESS(ROW(),COLUMN())))</formula>
    </cfRule>
  </conditionalFormatting>
  <conditionalFormatting sqref="AV32:AW32">
    <cfRule type="expression" dxfId="2008" priority="2009">
      <formula>INDIRECT(ADDRESS(ROW(),COLUMN()))=TRUNC(INDIRECT(ADDRESS(ROW(),COLUMN())))</formula>
    </cfRule>
  </conditionalFormatting>
  <conditionalFormatting sqref="S36">
    <cfRule type="expression" dxfId="2007" priority="2008">
      <formula>INDIRECT(ADDRESS(ROW(),COLUMN()))=TRUNC(INDIRECT(ADDRESS(ROW(),COLUMN())))</formula>
    </cfRule>
  </conditionalFormatting>
  <conditionalFormatting sqref="S35">
    <cfRule type="expression" dxfId="2006" priority="2007">
      <formula>INDIRECT(ADDRESS(ROW(),COLUMN()))=TRUNC(INDIRECT(ADDRESS(ROW(),COLUMN())))</formula>
    </cfRule>
  </conditionalFormatting>
  <conditionalFormatting sqref="T36:Y36">
    <cfRule type="expression" dxfId="2005" priority="2006">
      <formula>INDIRECT(ADDRESS(ROW(),COLUMN()))=TRUNC(INDIRECT(ADDRESS(ROW(),COLUMN())))</formula>
    </cfRule>
  </conditionalFormatting>
  <conditionalFormatting sqref="T35:Y35">
    <cfRule type="expression" dxfId="2004" priority="2005">
      <formula>INDIRECT(ADDRESS(ROW(),COLUMN()))=TRUNC(INDIRECT(ADDRESS(ROW(),COLUMN())))</formula>
    </cfRule>
  </conditionalFormatting>
  <conditionalFormatting sqref="Z36">
    <cfRule type="expression" dxfId="2003" priority="2004">
      <formula>INDIRECT(ADDRESS(ROW(),COLUMN()))=TRUNC(INDIRECT(ADDRESS(ROW(),COLUMN())))</formula>
    </cfRule>
  </conditionalFormatting>
  <conditionalFormatting sqref="Z35">
    <cfRule type="expression" dxfId="2002" priority="2003">
      <formula>INDIRECT(ADDRESS(ROW(),COLUMN()))=TRUNC(INDIRECT(ADDRESS(ROW(),COLUMN())))</formula>
    </cfRule>
  </conditionalFormatting>
  <conditionalFormatting sqref="AA36:AF36">
    <cfRule type="expression" dxfId="2001" priority="2002">
      <formula>INDIRECT(ADDRESS(ROW(),COLUMN()))=TRUNC(INDIRECT(ADDRESS(ROW(),COLUMN())))</formula>
    </cfRule>
  </conditionalFormatting>
  <conditionalFormatting sqref="AA35:AF35">
    <cfRule type="expression" dxfId="2000" priority="2001">
      <formula>INDIRECT(ADDRESS(ROW(),COLUMN()))=TRUNC(INDIRECT(ADDRESS(ROW(),COLUMN())))</formula>
    </cfRule>
  </conditionalFormatting>
  <conditionalFormatting sqref="AG36">
    <cfRule type="expression" dxfId="1999" priority="2000">
      <formula>INDIRECT(ADDRESS(ROW(),COLUMN()))=TRUNC(INDIRECT(ADDRESS(ROW(),COLUMN())))</formula>
    </cfRule>
  </conditionalFormatting>
  <conditionalFormatting sqref="AG35">
    <cfRule type="expression" dxfId="1998" priority="1999">
      <formula>INDIRECT(ADDRESS(ROW(),COLUMN()))=TRUNC(INDIRECT(ADDRESS(ROW(),COLUMN())))</formula>
    </cfRule>
  </conditionalFormatting>
  <conditionalFormatting sqref="AH36:AM36">
    <cfRule type="expression" dxfId="1997" priority="1998">
      <formula>INDIRECT(ADDRESS(ROW(),COLUMN()))=TRUNC(INDIRECT(ADDRESS(ROW(),COLUMN())))</formula>
    </cfRule>
  </conditionalFormatting>
  <conditionalFormatting sqref="AH35:AM35">
    <cfRule type="expression" dxfId="1996" priority="1997">
      <formula>INDIRECT(ADDRESS(ROW(),COLUMN()))=TRUNC(INDIRECT(ADDRESS(ROW(),COLUMN())))</formula>
    </cfRule>
  </conditionalFormatting>
  <conditionalFormatting sqref="AN36">
    <cfRule type="expression" dxfId="1995" priority="1996">
      <formula>INDIRECT(ADDRESS(ROW(),COLUMN()))=TRUNC(INDIRECT(ADDRESS(ROW(),COLUMN())))</formula>
    </cfRule>
  </conditionalFormatting>
  <conditionalFormatting sqref="AN35">
    <cfRule type="expression" dxfId="1994" priority="1995">
      <formula>INDIRECT(ADDRESS(ROW(),COLUMN()))=TRUNC(INDIRECT(ADDRESS(ROW(),COLUMN())))</formula>
    </cfRule>
  </conditionalFormatting>
  <conditionalFormatting sqref="AO36:AT36">
    <cfRule type="expression" dxfId="1993" priority="1994">
      <formula>INDIRECT(ADDRESS(ROW(),COLUMN()))=TRUNC(INDIRECT(ADDRESS(ROW(),COLUMN())))</formula>
    </cfRule>
  </conditionalFormatting>
  <conditionalFormatting sqref="AO35:AT35">
    <cfRule type="expression" dxfId="1992" priority="1993">
      <formula>INDIRECT(ADDRESS(ROW(),COLUMN()))=TRUNC(INDIRECT(ADDRESS(ROW(),COLUMN())))</formula>
    </cfRule>
  </conditionalFormatting>
  <conditionalFormatting sqref="AU36">
    <cfRule type="expression" dxfId="1991" priority="1992">
      <formula>INDIRECT(ADDRESS(ROW(),COLUMN()))=TRUNC(INDIRECT(ADDRESS(ROW(),COLUMN())))</formula>
    </cfRule>
  </conditionalFormatting>
  <conditionalFormatting sqref="AU35">
    <cfRule type="expression" dxfId="1990" priority="1991">
      <formula>INDIRECT(ADDRESS(ROW(),COLUMN()))=TRUNC(INDIRECT(ADDRESS(ROW(),COLUMN())))</formula>
    </cfRule>
  </conditionalFormatting>
  <conditionalFormatting sqref="AV36:AW36">
    <cfRule type="expression" dxfId="1989" priority="1990">
      <formula>INDIRECT(ADDRESS(ROW(),COLUMN()))=TRUNC(INDIRECT(ADDRESS(ROW(),COLUMN())))</formula>
    </cfRule>
  </conditionalFormatting>
  <conditionalFormatting sqref="AV35:AW35">
    <cfRule type="expression" dxfId="1988" priority="1989">
      <formula>INDIRECT(ADDRESS(ROW(),COLUMN()))=TRUNC(INDIRECT(ADDRESS(ROW(),COLUMN())))</formula>
    </cfRule>
  </conditionalFormatting>
  <conditionalFormatting sqref="S39">
    <cfRule type="expression" dxfId="1987" priority="1988">
      <formula>INDIRECT(ADDRESS(ROW(),COLUMN()))=TRUNC(INDIRECT(ADDRESS(ROW(),COLUMN())))</formula>
    </cfRule>
  </conditionalFormatting>
  <conditionalFormatting sqref="S38">
    <cfRule type="expression" dxfId="1986" priority="1987">
      <formula>INDIRECT(ADDRESS(ROW(),COLUMN()))=TRUNC(INDIRECT(ADDRESS(ROW(),COLUMN())))</formula>
    </cfRule>
  </conditionalFormatting>
  <conditionalFormatting sqref="T39:Y39">
    <cfRule type="expression" dxfId="1985" priority="1986">
      <formula>INDIRECT(ADDRESS(ROW(),COLUMN()))=TRUNC(INDIRECT(ADDRESS(ROW(),COLUMN())))</formula>
    </cfRule>
  </conditionalFormatting>
  <conditionalFormatting sqref="T38:Y38">
    <cfRule type="expression" dxfId="1984" priority="1985">
      <formula>INDIRECT(ADDRESS(ROW(),COLUMN()))=TRUNC(INDIRECT(ADDRESS(ROW(),COLUMN())))</formula>
    </cfRule>
  </conditionalFormatting>
  <conditionalFormatting sqref="Z39">
    <cfRule type="expression" dxfId="1983" priority="1984">
      <formula>INDIRECT(ADDRESS(ROW(),COLUMN()))=TRUNC(INDIRECT(ADDRESS(ROW(),COLUMN())))</formula>
    </cfRule>
  </conditionalFormatting>
  <conditionalFormatting sqref="Z38">
    <cfRule type="expression" dxfId="1982" priority="1983">
      <formula>INDIRECT(ADDRESS(ROW(),COLUMN()))=TRUNC(INDIRECT(ADDRESS(ROW(),COLUMN())))</formula>
    </cfRule>
  </conditionalFormatting>
  <conditionalFormatting sqref="AA39:AF39">
    <cfRule type="expression" dxfId="1981" priority="1982">
      <formula>INDIRECT(ADDRESS(ROW(),COLUMN()))=TRUNC(INDIRECT(ADDRESS(ROW(),COLUMN())))</formula>
    </cfRule>
  </conditionalFormatting>
  <conditionalFormatting sqref="AA38:AF38">
    <cfRule type="expression" dxfId="1980" priority="1981">
      <formula>INDIRECT(ADDRESS(ROW(),COLUMN()))=TRUNC(INDIRECT(ADDRESS(ROW(),COLUMN())))</formula>
    </cfRule>
  </conditionalFormatting>
  <conditionalFormatting sqref="AG39">
    <cfRule type="expression" dxfId="1979" priority="1980">
      <formula>INDIRECT(ADDRESS(ROW(),COLUMN()))=TRUNC(INDIRECT(ADDRESS(ROW(),COLUMN())))</formula>
    </cfRule>
  </conditionalFormatting>
  <conditionalFormatting sqref="AG38">
    <cfRule type="expression" dxfId="1978" priority="1979">
      <formula>INDIRECT(ADDRESS(ROW(),COLUMN()))=TRUNC(INDIRECT(ADDRESS(ROW(),COLUMN())))</formula>
    </cfRule>
  </conditionalFormatting>
  <conditionalFormatting sqref="AH39:AM39">
    <cfRule type="expression" dxfId="1977" priority="1978">
      <formula>INDIRECT(ADDRESS(ROW(),COLUMN()))=TRUNC(INDIRECT(ADDRESS(ROW(),COLUMN())))</formula>
    </cfRule>
  </conditionalFormatting>
  <conditionalFormatting sqref="AH38:AM38">
    <cfRule type="expression" dxfId="1976" priority="1977">
      <formula>INDIRECT(ADDRESS(ROW(),COLUMN()))=TRUNC(INDIRECT(ADDRESS(ROW(),COLUMN())))</formula>
    </cfRule>
  </conditionalFormatting>
  <conditionalFormatting sqref="AN39">
    <cfRule type="expression" dxfId="1975" priority="1976">
      <formula>INDIRECT(ADDRESS(ROW(),COLUMN()))=TRUNC(INDIRECT(ADDRESS(ROW(),COLUMN())))</formula>
    </cfRule>
  </conditionalFormatting>
  <conditionalFormatting sqref="AN38">
    <cfRule type="expression" dxfId="1974" priority="1975">
      <formula>INDIRECT(ADDRESS(ROW(),COLUMN()))=TRUNC(INDIRECT(ADDRESS(ROW(),COLUMN())))</formula>
    </cfRule>
  </conditionalFormatting>
  <conditionalFormatting sqref="AO39:AT39">
    <cfRule type="expression" dxfId="1973" priority="1974">
      <formula>INDIRECT(ADDRESS(ROW(),COLUMN()))=TRUNC(INDIRECT(ADDRESS(ROW(),COLUMN())))</formula>
    </cfRule>
  </conditionalFormatting>
  <conditionalFormatting sqref="AO38:AT38">
    <cfRule type="expression" dxfId="1972" priority="1973">
      <formula>INDIRECT(ADDRESS(ROW(),COLUMN()))=TRUNC(INDIRECT(ADDRESS(ROW(),COLUMN())))</formula>
    </cfRule>
  </conditionalFormatting>
  <conditionalFormatting sqref="AU39">
    <cfRule type="expression" dxfId="1971" priority="1972">
      <formula>INDIRECT(ADDRESS(ROW(),COLUMN()))=TRUNC(INDIRECT(ADDRESS(ROW(),COLUMN())))</formula>
    </cfRule>
  </conditionalFormatting>
  <conditionalFormatting sqref="AU38">
    <cfRule type="expression" dxfId="1970" priority="1971">
      <formula>INDIRECT(ADDRESS(ROW(),COLUMN()))=TRUNC(INDIRECT(ADDRESS(ROW(),COLUMN())))</formula>
    </cfRule>
  </conditionalFormatting>
  <conditionalFormatting sqref="AV39:AW39">
    <cfRule type="expression" dxfId="1969" priority="1970">
      <formula>INDIRECT(ADDRESS(ROW(),COLUMN()))=TRUNC(INDIRECT(ADDRESS(ROW(),COLUMN())))</formula>
    </cfRule>
  </conditionalFormatting>
  <conditionalFormatting sqref="AV38:AW38">
    <cfRule type="expression" dxfId="1968" priority="1969">
      <formula>INDIRECT(ADDRESS(ROW(),COLUMN()))=TRUNC(INDIRECT(ADDRESS(ROW(),COLUMN())))</formula>
    </cfRule>
  </conditionalFormatting>
  <conditionalFormatting sqref="S42">
    <cfRule type="expression" dxfId="1967" priority="1968">
      <formula>INDIRECT(ADDRESS(ROW(),COLUMN()))=TRUNC(INDIRECT(ADDRESS(ROW(),COLUMN())))</formula>
    </cfRule>
  </conditionalFormatting>
  <conditionalFormatting sqref="S41">
    <cfRule type="expression" dxfId="1966" priority="1967">
      <formula>INDIRECT(ADDRESS(ROW(),COLUMN()))=TRUNC(INDIRECT(ADDRESS(ROW(),COLUMN())))</formula>
    </cfRule>
  </conditionalFormatting>
  <conditionalFormatting sqref="T42:Y42">
    <cfRule type="expression" dxfId="1965" priority="1966">
      <formula>INDIRECT(ADDRESS(ROW(),COLUMN()))=TRUNC(INDIRECT(ADDRESS(ROW(),COLUMN())))</formula>
    </cfRule>
  </conditionalFormatting>
  <conditionalFormatting sqref="T41:Y41">
    <cfRule type="expression" dxfId="1964" priority="1965">
      <formula>INDIRECT(ADDRESS(ROW(),COLUMN()))=TRUNC(INDIRECT(ADDRESS(ROW(),COLUMN())))</formula>
    </cfRule>
  </conditionalFormatting>
  <conditionalFormatting sqref="Z42">
    <cfRule type="expression" dxfId="1963" priority="1964">
      <formula>INDIRECT(ADDRESS(ROW(),COLUMN()))=TRUNC(INDIRECT(ADDRESS(ROW(),COLUMN())))</formula>
    </cfRule>
  </conditionalFormatting>
  <conditionalFormatting sqref="Z41">
    <cfRule type="expression" dxfId="1962" priority="1963">
      <formula>INDIRECT(ADDRESS(ROW(),COLUMN()))=TRUNC(INDIRECT(ADDRESS(ROW(),COLUMN())))</formula>
    </cfRule>
  </conditionalFormatting>
  <conditionalFormatting sqref="AA42:AF42">
    <cfRule type="expression" dxfId="1961" priority="1962">
      <formula>INDIRECT(ADDRESS(ROW(),COLUMN()))=TRUNC(INDIRECT(ADDRESS(ROW(),COLUMN())))</formula>
    </cfRule>
  </conditionalFormatting>
  <conditionalFormatting sqref="AA41:AF41">
    <cfRule type="expression" dxfId="1960" priority="1961">
      <formula>INDIRECT(ADDRESS(ROW(),COLUMN()))=TRUNC(INDIRECT(ADDRESS(ROW(),COLUMN())))</formula>
    </cfRule>
  </conditionalFormatting>
  <conditionalFormatting sqref="AG42">
    <cfRule type="expression" dxfId="1959" priority="1960">
      <formula>INDIRECT(ADDRESS(ROW(),COLUMN()))=TRUNC(INDIRECT(ADDRESS(ROW(),COLUMN())))</formula>
    </cfRule>
  </conditionalFormatting>
  <conditionalFormatting sqref="AG41">
    <cfRule type="expression" dxfId="1958" priority="1959">
      <formula>INDIRECT(ADDRESS(ROW(),COLUMN()))=TRUNC(INDIRECT(ADDRESS(ROW(),COLUMN())))</formula>
    </cfRule>
  </conditionalFormatting>
  <conditionalFormatting sqref="AH42:AM42">
    <cfRule type="expression" dxfId="1957" priority="1958">
      <formula>INDIRECT(ADDRESS(ROW(),COLUMN()))=TRUNC(INDIRECT(ADDRESS(ROW(),COLUMN())))</formula>
    </cfRule>
  </conditionalFormatting>
  <conditionalFormatting sqref="AH41:AM41">
    <cfRule type="expression" dxfId="1956" priority="1957">
      <formula>INDIRECT(ADDRESS(ROW(),COLUMN()))=TRUNC(INDIRECT(ADDRESS(ROW(),COLUMN())))</formula>
    </cfRule>
  </conditionalFormatting>
  <conditionalFormatting sqref="AN42">
    <cfRule type="expression" dxfId="1955" priority="1956">
      <formula>INDIRECT(ADDRESS(ROW(),COLUMN()))=TRUNC(INDIRECT(ADDRESS(ROW(),COLUMN())))</formula>
    </cfRule>
  </conditionalFormatting>
  <conditionalFormatting sqref="AN41">
    <cfRule type="expression" dxfId="1954" priority="1955">
      <formula>INDIRECT(ADDRESS(ROW(),COLUMN()))=TRUNC(INDIRECT(ADDRESS(ROW(),COLUMN())))</formula>
    </cfRule>
  </conditionalFormatting>
  <conditionalFormatting sqref="AO42:AT42">
    <cfRule type="expression" dxfId="1953" priority="1954">
      <formula>INDIRECT(ADDRESS(ROW(),COLUMN()))=TRUNC(INDIRECT(ADDRESS(ROW(),COLUMN())))</formula>
    </cfRule>
  </conditionalFormatting>
  <conditionalFormatting sqref="AO41:AT41">
    <cfRule type="expression" dxfId="1952" priority="1953">
      <formula>INDIRECT(ADDRESS(ROW(),COLUMN()))=TRUNC(INDIRECT(ADDRESS(ROW(),COLUMN())))</formula>
    </cfRule>
  </conditionalFormatting>
  <conditionalFormatting sqref="AU42">
    <cfRule type="expression" dxfId="1951" priority="1952">
      <formula>INDIRECT(ADDRESS(ROW(),COLUMN()))=TRUNC(INDIRECT(ADDRESS(ROW(),COLUMN())))</formula>
    </cfRule>
  </conditionalFormatting>
  <conditionalFormatting sqref="AU41">
    <cfRule type="expression" dxfId="1950" priority="1951">
      <formula>INDIRECT(ADDRESS(ROW(),COLUMN()))=TRUNC(INDIRECT(ADDRESS(ROW(),COLUMN())))</formula>
    </cfRule>
  </conditionalFormatting>
  <conditionalFormatting sqref="AV42:AW42">
    <cfRule type="expression" dxfId="1949" priority="1950">
      <formula>INDIRECT(ADDRESS(ROW(),COLUMN()))=TRUNC(INDIRECT(ADDRESS(ROW(),COLUMN())))</formula>
    </cfRule>
  </conditionalFormatting>
  <conditionalFormatting sqref="AV41:AW41">
    <cfRule type="expression" dxfId="1948" priority="1949">
      <formula>INDIRECT(ADDRESS(ROW(),COLUMN()))=TRUNC(INDIRECT(ADDRESS(ROW(),COLUMN())))</formula>
    </cfRule>
  </conditionalFormatting>
  <conditionalFormatting sqref="S45">
    <cfRule type="expression" dxfId="1947" priority="1948">
      <formula>INDIRECT(ADDRESS(ROW(),COLUMN()))=TRUNC(INDIRECT(ADDRESS(ROW(),COLUMN())))</formula>
    </cfRule>
  </conditionalFormatting>
  <conditionalFormatting sqref="S44">
    <cfRule type="expression" dxfId="1946" priority="1947">
      <formula>INDIRECT(ADDRESS(ROW(),COLUMN()))=TRUNC(INDIRECT(ADDRESS(ROW(),COLUMN())))</formula>
    </cfRule>
  </conditionalFormatting>
  <conditionalFormatting sqref="T45:Y45">
    <cfRule type="expression" dxfId="1945" priority="1946">
      <formula>INDIRECT(ADDRESS(ROW(),COLUMN()))=TRUNC(INDIRECT(ADDRESS(ROW(),COLUMN())))</formula>
    </cfRule>
  </conditionalFormatting>
  <conditionalFormatting sqref="T44:Y44">
    <cfRule type="expression" dxfId="1944" priority="1945">
      <formula>INDIRECT(ADDRESS(ROW(),COLUMN()))=TRUNC(INDIRECT(ADDRESS(ROW(),COLUMN())))</formula>
    </cfRule>
  </conditionalFormatting>
  <conditionalFormatting sqref="Z45">
    <cfRule type="expression" dxfId="1943" priority="1944">
      <formula>INDIRECT(ADDRESS(ROW(),COLUMN()))=TRUNC(INDIRECT(ADDRESS(ROW(),COLUMN())))</formula>
    </cfRule>
  </conditionalFormatting>
  <conditionalFormatting sqref="Z44">
    <cfRule type="expression" dxfId="1942" priority="1943">
      <formula>INDIRECT(ADDRESS(ROW(),COLUMN()))=TRUNC(INDIRECT(ADDRESS(ROW(),COLUMN())))</formula>
    </cfRule>
  </conditionalFormatting>
  <conditionalFormatting sqref="AA45:AF45">
    <cfRule type="expression" dxfId="1941" priority="1942">
      <formula>INDIRECT(ADDRESS(ROW(),COLUMN()))=TRUNC(INDIRECT(ADDRESS(ROW(),COLUMN())))</formula>
    </cfRule>
  </conditionalFormatting>
  <conditionalFormatting sqref="AA44:AF44">
    <cfRule type="expression" dxfId="1940" priority="1941">
      <formula>INDIRECT(ADDRESS(ROW(),COLUMN()))=TRUNC(INDIRECT(ADDRESS(ROW(),COLUMN())))</formula>
    </cfRule>
  </conditionalFormatting>
  <conditionalFormatting sqref="AG45">
    <cfRule type="expression" dxfId="1939" priority="1940">
      <formula>INDIRECT(ADDRESS(ROW(),COLUMN()))=TRUNC(INDIRECT(ADDRESS(ROW(),COLUMN())))</formula>
    </cfRule>
  </conditionalFormatting>
  <conditionalFormatting sqref="AG44">
    <cfRule type="expression" dxfId="1938" priority="1939">
      <formula>INDIRECT(ADDRESS(ROW(),COLUMN()))=TRUNC(INDIRECT(ADDRESS(ROW(),COLUMN())))</formula>
    </cfRule>
  </conditionalFormatting>
  <conditionalFormatting sqref="AH45:AM45">
    <cfRule type="expression" dxfId="1937" priority="1938">
      <formula>INDIRECT(ADDRESS(ROW(),COLUMN()))=TRUNC(INDIRECT(ADDRESS(ROW(),COLUMN())))</formula>
    </cfRule>
  </conditionalFormatting>
  <conditionalFormatting sqref="AH44:AM44">
    <cfRule type="expression" dxfId="1936" priority="1937">
      <formula>INDIRECT(ADDRESS(ROW(),COLUMN()))=TRUNC(INDIRECT(ADDRESS(ROW(),COLUMN())))</formula>
    </cfRule>
  </conditionalFormatting>
  <conditionalFormatting sqref="AN45">
    <cfRule type="expression" dxfId="1935" priority="1936">
      <formula>INDIRECT(ADDRESS(ROW(),COLUMN()))=TRUNC(INDIRECT(ADDRESS(ROW(),COLUMN())))</formula>
    </cfRule>
  </conditionalFormatting>
  <conditionalFormatting sqref="AN44">
    <cfRule type="expression" dxfId="1934" priority="1935">
      <formula>INDIRECT(ADDRESS(ROW(),COLUMN()))=TRUNC(INDIRECT(ADDRESS(ROW(),COLUMN())))</formula>
    </cfRule>
  </conditionalFormatting>
  <conditionalFormatting sqref="AO45:AT45">
    <cfRule type="expression" dxfId="1933" priority="1934">
      <formula>INDIRECT(ADDRESS(ROW(),COLUMN()))=TRUNC(INDIRECT(ADDRESS(ROW(),COLUMN())))</formula>
    </cfRule>
  </conditionalFormatting>
  <conditionalFormatting sqref="AO44:AT44">
    <cfRule type="expression" dxfId="1932" priority="1933">
      <formula>INDIRECT(ADDRESS(ROW(),COLUMN()))=TRUNC(INDIRECT(ADDRESS(ROW(),COLUMN())))</formula>
    </cfRule>
  </conditionalFormatting>
  <conditionalFormatting sqref="AU45">
    <cfRule type="expression" dxfId="1931" priority="1932">
      <formula>INDIRECT(ADDRESS(ROW(),COLUMN()))=TRUNC(INDIRECT(ADDRESS(ROW(),COLUMN())))</formula>
    </cfRule>
  </conditionalFormatting>
  <conditionalFormatting sqref="AU44">
    <cfRule type="expression" dxfId="1930" priority="1931">
      <formula>INDIRECT(ADDRESS(ROW(),COLUMN()))=TRUNC(INDIRECT(ADDRESS(ROW(),COLUMN())))</formula>
    </cfRule>
  </conditionalFormatting>
  <conditionalFormatting sqref="AV45:AW45">
    <cfRule type="expression" dxfId="1929" priority="1930">
      <formula>INDIRECT(ADDRESS(ROW(),COLUMN()))=TRUNC(INDIRECT(ADDRESS(ROW(),COLUMN())))</formula>
    </cfRule>
  </conditionalFormatting>
  <conditionalFormatting sqref="AV44:AW44">
    <cfRule type="expression" dxfId="1928" priority="1929">
      <formula>INDIRECT(ADDRESS(ROW(),COLUMN()))=TRUNC(INDIRECT(ADDRESS(ROW(),COLUMN())))</formula>
    </cfRule>
  </conditionalFormatting>
  <conditionalFormatting sqref="S48">
    <cfRule type="expression" dxfId="1927" priority="1928">
      <formula>INDIRECT(ADDRESS(ROW(),COLUMN()))=TRUNC(INDIRECT(ADDRESS(ROW(),COLUMN())))</formula>
    </cfRule>
  </conditionalFormatting>
  <conditionalFormatting sqref="S47">
    <cfRule type="expression" dxfId="1926" priority="1927">
      <formula>INDIRECT(ADDRESS(ROW(),COLUMN()))=TRUNC(INDIRECT(ADDRESS(ROW(),COLUMN())))</formula>
    </cfRule>
  </conditionalFormatting>
  <conditionalFormatting sqref="T48:Y48">
    <cfRule type="expression" dxfId="1925" priority="1926">
      <formula>INDIRECT(ADDRESS(ROW(),COLUMN()))=TRUNC(INDIRECT(ADDRESS(ROW(),COLUMN())))</formula>
    </cfRule>
  </conditionalFormatting>
  <conditionalFormatting sqref="T47:Y47">
    <cfRule type="expression" dxfId="1924" priority="1925">
      <formula>INDIRECT(ADDRESS(ROW(),COLUMN()))=TRUNC(INDIRECT(ADDRESS(ROW(),COLUMN())))</formula>
    </cfRule>
  </conditionalFormatting>
  <conditionalFormatting sqref="Z48">
    <cfRule type="expression" dxfId="1923" priority="1924">
      <formula>INDIRECT(ADDRESS(ROW(),COLUMN()))=TRUNC(INDIRECT(ADDRESS(ROW(),COLUMN())))</formula>
    </cfRule>
  </conditionalFormatting>
  <conditionalFormatting sqref="Z47">
    <cfRule type="expression" dxfId="1922" priority="1923">
      <formula>INDIRECT(ADDRESS(ROW(),COLUMN()))=TRUNC(INDIRECT(ADDRESS(ROW(),COLUMN())))</formula>
    </cfRule>
  </conditionalFormatting>
  <conditionalFormatting sqref="AA48:AF48">
    <cfRule type="expression" dxfId="1921" priority="1922">
      <formula>INDIRECT(ADDRESS(ROW(),COLUMN()))=TRUNC(INDIRECT(ADDRESS(ROW(),COLUMN())))</formula>
    </cfRule>
  </conditionalFormatting>
  <conditionalFormatting sqref="AA47:AF47">
    <cfRule type="expression" dxfId="1920" priority="1921">
      <formula>INDIRECT(ADDRESS(ROW(),COLUMN()))=TRUNC(INDIRECT(ADDRESS(ROW(),COLUMN())))</formula>
    </cfRule>
  </conditionalFormatting>
  <conditionalFormatting sqref="AG48">
    <cfRule type="expression" dxfId="1919" priority="1920">
      <formula>INDIRECT(ADDRESS(ROW(),COLUMN()))=TRUNC(INDIRECT(ADDRESS(ROW(),COLUMN())))</formula>
    </cfRule>
  </conditionalFormatting>
  <conditionalFormatting sqref="AG47">
    <cfRule type="expression" dxfId="1918" priority="1919">
      <formula>INDIRECT(ADDRESS(ROW(),COLUMN()))=TRUNC(INDIRECT(ADDRESS(ROW(),COLUMN())))</formula>
    </cfRule>
  </conditionalFormatting>
  <conditionalFormatting sqref="AH48:AM48">
    <cfRule type="expression" dxfId="1917" priority="1918">
      <formula>INDIRECT(ADDRESS(ROW(),COLUMN()))=TRUNC(INDIRECT(ADDRESS(ROW(),COLUMN())))</formula>
    </cfRule>
  </conditionalFormatting>
  <conditionalFormatting sqref="AH47:AM47">
    <cfRule type="expression" dxfId="1916" priority="1917">
      <formula>INDIRECT(ADDRESS(ROW(),COLUMN()))=TRUNC(INDIRECT(ADDRESS(ROW(),COLUMN())))</formula>
    </cfRule>
  </conditionalFormatting>
  <conditionalFormatting sqref="AN48">
    <cfRule type="expression" dxfId="1915" priority="1916">
      <formula>INDIRECT(ADDRESS(ROW(),COLUMN()))=TRUNC(INDIRECT(ADDRESS(ROW(),COLUMN())))</formula>
    </cfRule>
  </conditionalFormatting>
  <conditionalFormatting sqref="AN47">
    <cfRule type="expression" dxfId="1914" priority="1915">
      <formula>INDIRECT(ADDRESS(ROW(),COLUMN()))=TRUNC(INDIRECT(ADDRESS(ROW(),COLUMN())))</formula>
    </cfRule>
  </conditionalFormatting>
  <conditionalFormatting sqref="AO48:AT48">
    <cfRule type="expression" dxfId="1913" priority="1914">
      <formula>INDIRECT(ADDRESS(ROW(),COLUMN()))=TRUNC(INDIRECT(ADDRESS(ROW(),COLUMN())))</formula>
    </cfRule>
  </conditionalFormatting>
  <conditionalFormatting sqref="AO47:AT47">
    <cfRule type="expression" dxfId="1912" priority="1913">
      <formula>INDIRECT(ADDRESS(ROW(),COLUMN()))=TRUNC(INDIRECT(ADDRESS(ROW(),COLUMN())))</formula>
    </cfRule>
  </conditionalFormatting>
  <conditionalFormatting sqref="AU48">
    <cfRule type="expression" dxfId="1911" priority="1912">
      <formula>INDIRECT(ADDRESS(ROW(),COLUMN()))=TRUNC(INDIRECT(ADDRESS(ROW(),COLUMN())))</formula>
    </cfRule>
  </conditionalFormatting>
  <conditionalFormatting sqref="AU47">
    <cfRule type="expression" dxfId="1910" priority="1911">
      <formula>INDIRECT(ADDRESS(ROW(),COLUMN()))=TRUNC(INDIRECT(ADDRESS(ROW(),COLUMN())))</formula>
    </cfRule>
  </conditionalFormatting>
  <conditionalFormatting sqref="AV48:AW48">
    <cfRule type="expression" dxfId="1909" priority="1910">
      <formula>INDIRECT(ADDRESS(ROW(),COLUMN()))=TRUNC(INDIRECT(ADDRESS(ROW(),COLUMN())))</formula>
    </cfRule>
  </conditionalFormatting>
  <conditionalFormatting sqref="AV47:AW47">
    <cfRule type="expression" dxfId="1908" priority="1909">
      <formula>INDIRECT(ADDRESS(ROW(),COLUMN()))=TRUNC(INDIRECT(ADDRESS(ROW(),COLUMN())))</formula>
    </cfRule>
  </conditionalFormatting>
  <conditionalFormatting sqref="S51">
    <cfRule type="expression" dxfId="1907" priority="1908">
      <formula>INDIRECT(ADDRESS(ROW(),COLUMN()))=TRUNC(INDIRECT(ADDRESS(ROW(),COLUMN())))</formula>
    </cfRule>
  </conditionalFormatting>
  <conditionalFormatting sqref="S50">
    <cfRule type="expression" dxfId="1906" priority="1907">
      <formula>INDIRECT(ADDRESS(ROW(),COLUMN()))=TRUNC(INDIRECT(ADDRESS(ROW(),COLUMN())))</formula>
    </cfRule>
  </conditionalFormatting>
  <conditionalFormatting sqref="T51:Y51">
    <cfRule type="expression" dxfId="1905" priority="1906">
      <formula>INDIRECT(ADDRESS(ROW(),COLUMN()))=TRUNC(INDIRECT(ADDRESS(ROW(),COLUMN())))</formula>
    </cfRule>
  </conditionalFormatting>
  <conditionalFormatting sqref="T50:Y50">
    <cfRule type="expression" dxfId="1904" priority="1905">
      <formula>INDIRECT(ADDRESS(ROW(),COLUMN()))=TRUNC(INDIRECT(ADDRESS(ROW(),COLUMN())))</formula>
    </cfRule>
  </conditionalFormatting>
  <conditionalFormatting sqref="Z51">
    <cfRule type="expression" dxfId="1903" priority="1904">
      <formula>INDIRECT(ADDRESS(ROW(),COLUMN()))=TRUNC(INDIRECT(ADDRESS(ROW(),COLUMN())))</formula>
    </cfRule>
  </conditionalFormatting>
  <conditionalFormatting sqref="Z50">
    <cfRule type="expression" dxfId="1902" priority="1903">
      <formula>INDIRECT(ADDRESS(ROW(),COLUMN()))=TRUNC(INDIRECT(ADDRESS(ROW(),COLUMN())))</formula>
    </cfRule>
  </conditionalFormatting>
  <conditionalFormatting sqref="AA51:AF51">
    <cfRule type="expression" dxfId="1901" priority="1902">
      <formula>INDIRECT(ADDRESS(ROW(),COLUMN()))=TRUNC(INDIRECT(ADDRESS(ROW(),COLUMN())))</formula>
    </cfRule>
  </conditionalFormatting>
  <conditionalFormatting sqref="AA50:AF50">
    <cfRule type="expression" dxfId="1900" priority="1901">
      <formula>INDIRECT(ADDRESS(ROW(),COLUMN()))=TRUNC(INDIRECT(ADDRESS(ROW(),COLUMN())))</formula>
    </cfRule>
  </conditionalFormatting>
  <conditionalFormatting sqref="AG51">
    <cfRule type="expression" dxfId="1899" priority="1900">
      <formula>INDIRECT(ADDRESS(ROW(),COLUMN()))=TRUNC(INDIRECT(ADDRESS(ROW(),COLUMN())))</formula>
    </cfRule>
  </conditionalFormatting>
  <conditionalFormatting sqref="AG50">
    <cfRule type="expression" dxfId="1898" priority="1899">
      <formula>INDIRECT(ADDRESS(ROW(),COLUMN()))=TRUNC(INDIRECT(ADDRESS(ROW(),COLUMN())))</formula>
    </cfRule>
  </conditionalFormatting>
  <conditionalFormatting sqref="AH51:AM51">
    <cfRule type="expression" dxfId="1897" priority="1898">
      <formula>INDIRECT(ADDRESS(ROW(),COLUMN()))=TRUNC(INDIRECT(ADDRESS(ROW(),COLUMN())))</formula>
    </cfRule>
  </conditionalFormatting>
  <conditionalFormatting sqref="AH50:AM50">
    <cfRule type="expression" dxfId="1896" priority="1897">
      <formula>INDIRECT(ADDRESS(ROW(),COLUMN()))=TRUNC(INDIRECT(ADDRESS(ROW(),COLUMN())))</formula>
    </cfRule>
  </conditionalFormatting>
  <conditionalFormatting sqref="AN51">
    <cfRule type="expression" dxfId="1895" priority="1896">
      <formula>INDIRECT(ADDRESS(ROW(),COLUMN()))=TRUNC(INDIRECT(ADDRESS(ROW(),COLUMN())))</formula>
    </cfRule>
  </conditionalFormatting>
  <conditionalFormatting sqref="AN50">
    <cfRule type="expression" dxfId="1894" priority="1895">
      <formula>INDIRECT(ADDRESS(ROW(),COLUMN()))=TRUNC(INDIRECT(ADDRESS(ROW(),COLUMN())))</formula>
    </cfRule>
  </conditionalFormatting>
  <conditionalFormatting sqref="AO51:AT51">
    <cfRule type="expression" dxfId="1893" priority="1894">
      <formula>INDIRECT(ADDRESS(ROW(),COLUMN()))=TRUNC(INDIRECT(ADDRESS(ROW(),COLUMN())))</formula>
    </cfRule>
  </conditionalFormatting>
  <conditionalFormatting sqref="AO50:AT50">
    <cfRule type="expression" dxfId="1892" priority="1893">
      <formula>INDIRECT(ADDRESS(ROW(),COLUMN()))=TRUNC(INDIRECT(ADDRESS(ROW(),COLUMN())))</formula>
    </cfRule>
  </conditionalFormatting>
  <conditionalFormatting sqref="AU51">
    <cfRule type="expression" dxfId="1891" priority="1892">
      <formula>INDIRECT(ADDRESS(ROW(),COLUMN()))=TRUNC(INDIRECT(ADDRESS(ROW(),COLUMN())))</formula>
    </cfRule>
  </conditionalFormatting>
  <conditionalFormatting sqref="AU50">
    <cfRule type="expression" dxfId="1890" priority="1891">
      <formula>INDIRECT(ADDRESS(ROW(),COLUMN()))=TRUNC(INDIRECT(ADDRESS(ROW(),COLUMN())))</formula>
    </cfRule>
  </conditionalFormatting>
  <conditionalFormatting sqref="AV51:AW51">
    <cfRule type="expression" dxfId="1889" priority="1890">
      <formula>INDIRECT(ADDRESS(ROW(),COLUMN()))=TRUNC(INDIRECT(ADDRESS(ROW(),COLUMN())))</formula>
    </cfRule>
  </conditionalFormatting>
  <conditionalFormatting sqref="AV50:AW50">
    <cfRule type="expression" dxfId="1888" priority="1889">
      <formula>INDIRECT(ADDRESS(ROW(),COLUMN()))=TRUNC(INDIRECT(ADDRESS(ROW(),COLUMN())))</formula>
    </cfRule>
  </conditionalFormatting>
  <conditionalFormatting sqref="S54">
    <cfRule type="expression" dxfId="1887" priority="1888">
      <formula>INDIRECT(ADDRESS(ROW(),COLUMN()))=TRUNC(INDIRECT(ADDRESS(ROW(),COLUMN())))</formula>
    </cfRule>
  </conditionalFormatting>
  <conditionalFormatting sqref="S53">
    <cfRule type="expression" dxfId="1886" priority="1887">
      <formula>INDIRECT(ADDRESS(ROW(),COLUMN()))=TRUNC(INDIRECT(ADDRESS(ROW(),COLUMN())))</formula>
    </cfRule>
  </conditionalFormatting>
  <conditionalFormatting sqref="T54:Y54">
    <cfRule type="expression" dxfId="1885" priority="1886">
      <formula>INDIRECT(ADDRESS(ROW(),COLUMN()))=TRUNC(INDIRECT(ADDRESS(ROW(),COLUMN())))</formula>
    </cfRule>
  </conditionalFormatting>
  <conditionalFormatting sqref="T53:Y53">
    <cfRule type="expression" dxfId="1884" priority="1885">
      <formula>INDIRECT(ADDRESS(ROW(),COLUMN()))=TRUNC(INDIRECT(ADDRESS(ROW(),COLUMN())))</formula>
    </cfRule>
  </conditionalFormatting>
  <conditionalFormatting sqref="Z54">
    <cfRule type="expression" dxfId="1883" priority="1884">
      <formula>INDIRECT(ADDRESS(ROW(),COLUMN()))=TRUNC(INDIRECT(ADDRESS(ROW(),COLUMN())))</formula>
    </cfRule>
  </conditionalFormatting>
  <conditionalFormatting sqref="Z53">
    <cfRule type="expression" dxfId="1882" priority="1883">
      <formula>INDIRECT(ADDRESS(ROW(),COLUMN()))=TRUNC(INDIRECT(ADDRESS(ROW(),COLUMN())))</formula>
    </cfRule>
  </conditionalFormatting>
  <conditionalFormatting sqref="AA54:AF54">
    <cfRule type="expression" dxfId="1881" priority="1882">
      <formula>INDIRECT(ADDRESS(ROW(),COLUMN()))=TRUNC(INDIRECT(ADDRESS(ROW(),COLUMN())))</formula>
    </cfRule>
  </conditionalFormatting>
  <conditionalFormatting sqref="AA53:AF53">
    <cfRule type="expression" dxfId="1880" priority="1881">
      <formula>INDIRECT(ADDRESS(ROW(),COLUMN()))=TRUNC(INDIRECT(ADDRESS(ROW(),COLUMN())))</formula>
    </cfRule>
  </conditionalFormatting>
  <conditionalFormatting sqref="AG54">
    <cfRule type="expression" dxfId="1879" priority="1880">
      <formula>INDIRECT(ADDRESS(ROW(),COLUMN()))=TRUNC(INDIRECT(ADDRESS(ROW(),COLUMN())))</formula>
    </cfRule>
  </conditionalFormatting>
  <conditionalFormatting sqref="AG53">
    <cfRule type="expression" dxfId="1878" priority="1879">
      <formula>INDIRECT(ADDRESS(ROW(),COLUMN()))=TRUNC(INDIRECT(ADDRESS(ROW(),COLUMN())))</formula>
    </cfRule>
  </conditionalFormatting>
  <conditionalFormatting sqref="AH54:AM54">
    <cfRule type="expression" dxfId="1877" priority="1878">
      <formula>INDIRECT(ADDRESS(ROW(),COLUMN()))=TRUNC(INDIRECT(ADDRESS(ROW(),COLUMN())))</formula>
    </cfRule>
  </conditionalFormatting>
  <conditionalFormatting sqref="AH53:AM53">
    <cfRule type="expression" dxfId="1876" priority="1877">
      <formula>INDIRECT(ADDRESS(ROW(),COLUMN()))=TRUNC(INDIRECT(ADDRESS(ROW(),COLUMN())))</formula>
    </cfRule>
  </conditionalFormatting>
  <conditionalFormatting sqref="AN54">
    <cfRule type="expression" dxfId="1875" priority="1876">
      <formula>INDIRECT(ADDRESS(ROW(),COLUMN()))=TRUNC(INDIRECT(ADDRESS(ROW(),COLUMN())))</formula>
    </cfRule>
  </conditionalFormatting>
  <conditionalFormatting sqref="AN53">
    <cfRule type="expression" dxfId="1874" priority="1875">
      <formula>INDIRECT(ADDRESS(ROW(),COLUMN()))=TRUNC(INDIRECT(ADDRESS(ROW(),COLUMN())))</formula>
    </cfRule>
  </conditionalFormatting>
  <conditionalFormatting sqref="AO54:AT54">
    <cfRule type="expression" dxfId="1873" priority="1874">
      <formula>INDIRECT(ADDRESS(ROW(),COLUMN()))=TRUNC(INDIRECT(ADDRESS(ROW(),COLUMN())))</formula>
    </cfRule>
  </conditionalFormatting>
  <conditionalFormatting sqref="AO53:AT53">
    <cfRule type="expression" dxfId="1872" priority="1873">
      <formula>INDIRECT(ADDRESS(ROW(),COLUMN()))=TRUNC(INDIRECT(ADDRESS(ROW(),COLUMN())))</formula>
    </cfRule>
  </conditionalFormatting>
  <conditionalFormatting sqref="AU54">
    <cfRule type="expression" dxfId="1871" priority="1872">
      <formula>INDIRECT(ADDRESS(ROW(),COLUMN()))=TRUNC(INDIRECT(ADDRESS(ROW(),COLUMN())))</formula>
    </cfRule>
  </conditionalFormatting>
  <conditionalFormatting sqref="AU53">
    <cfRule type="expression" dxfId="1870" priority="1871">
      <formula>INDIRECT(ADDRESS(ROW(),COLUMN()))=TRUNC(INDIRECT(ADDRESS(ROW(),COLUMN())))</formula>
    </cfRule>
  </conditionalFormatting>
  <conditionalFormatting sqref="AV54:AW54">
    <cfRule type="expression" dxfId="1869" priority="1870">
      <formula>INDIRECT(ADDRESS(ROW(),COLUMN()))=TRUNC(INDIRECT(ADDRESS(ROW(),COLUMN())))</formula>
    </cfRule>
  </conditionalFormatting>
  <conditionalFormatting sqref="AV53:AW53">
    <cfRule type="expression" dxfId="1868" priority="1869">
      <formula>INDIRECT(ADDRESS(ROW(),COLUMN()))=TRUNC(INDIRECT(ADDRESS(ROW(),COLUMN())))</formula>
    </cfRule>
  </conditionalFormatting>
  <conditionalFormatting sqref="S57">
    <cfRule type="expression" dxfId="1867" priority="1868">
      <formula>INDIRECT(ADDRESS(ROW(),COLUMN()))=TRUNC(INDIRECT(ADDRESS(ROW(),COLUMN())))</formula>
    </cfRule>
  </conditionalFormatting>
  <conditionalFormatting sqref="S56">
    <cfRule type="expression" dxfId="1866" priority="1867">
      <formula>INDIRECT(ADDRESS(ROW(),COLUMN()))=TRUNC(INDIRECT(ADDRESS(ROW(),COLUMN())))</formula>
    </cfRule>
  </conditionalFormatting>
  <conditionalFormatting sqref="T57:Y57">
    <cfRule type="expression" dxfId="1865" priority="1866">
      <formula>INDIRECT(ADDRESS(ROW(),COLUMN()))=TRUNC(INDIRECT(ADDRESS(ROW(),COLUMN())))</formula>
    </cfRule>
  </conditionalFormatting>
  <conditionalFormatting sqref="T56:Y56">
    <cfRule type="expression" dxfId="1864" priority="1865">
      <formula>INDIRECT(ADDRESS(ROW(),COLUMN()))=TRUNC(INDIRECT(ADDRESS(ROW(),COLUMN())))</formula>
    </cfRule>
  </conditionalFormatting>
  <conditionalFormatting sqref="Z57">
    <cfRule type="expression" dxfId="1863" priority="1864">
      <formula>INDIRECT(ADDRESS(ROW(),COLUMN()))=TRUNC(INDIRECT(ADDRESS(ROW(),COLUMN())))</formula>
    </cfRule>
  </conditionalFormatting>
  <conditionalFormatting sqref="Z56">
    <cfRule type="expression" dxfId="1862" priority="1863">
      <formula>INDIRECT(ADDRESS(ROW(),COLUMN()))=TRUNC(INDIRECT(ADDRESS(ROW(),COLUMN())))</formula>
    </cfRule>
  </conditionalFormatting>
  <conditionalFormatting sqref="AA57:AF57">
    <cfRule type="expression" dxfId="1861" priority="1862">
      <formula>INDIRECT(ADDRESS(ROW(),COLUMN()))=TRUNC(INDIRECT(ADDRESS(ROW(),COLUMN())))</formula>
    </cfRule>
  </conditionalFormatting>
  <conditionalFormatting sqref="AA56:AF56">
    <cfRule type="expression" dxfId="1860" priority="1861">
      <formula>INDIRECT(ADDRESS(ROW(),COLUMN()))=TRUNC(INDIRECT(ADDRESS(ROW(),COLUMN())))</formula>
    </cfRule>
  </conditionalFormatting>
  <conditionalFormatting sqref="AG57">
    <cfRule type="expression" dxfId="1859" priority="1860">
      <formula>INDIRECT(ADDRESS(ROW(),COLUMN()))=TRUNC(INDIRECT(ADDRESS(ROW(),COLUMN())))</formula>
    </cfRule>
  </conditionalFormatting>
  <conditionalFormatting sqref="AG56">
    <cfRule type="expression" dxfId="1858" priority="1859">
      <formula>INDIRECT(ADDRESS(ROW(),COLUMN()))=TRUNC(INDIRECT(ADDRESS(ROW(),COLUMN())))</formula>
    </cfRule>
  </conditionalFormatting>
  <conditionalFormatting sqref="AH57:AM57">
    <cfRule type="expression" dxfId="1857" priority="1858">
      <formula>INDIRECT(ADDRESS(ROW(),COLUMN()))=TRUNC(INDIRECT(ADDRESS(ROW(),COLUMN())))</formula>
    </cfRule>
  </conditionalFormatting>
  <conditionalFormatting sqref="AH56:AM56">
    <cfRule type="expression" dxfId="1856" priority="1857">
      <formula>INDIRECT(ADDRESS(ROW(),COLUMN()))=TRUNC(INDIRECT(ADDRESS(ROW(),COLUMN())))</formula>
    </cfRule>
  </conditionalFormatting>
  <conditionalFormatting sqref="AN57">
    <cfRule type="expression" dxfId="1855" priority="1856">
      <formula>INDIRECT(ADDRESS(ROW(),COLUMN()))=TRUNC(INDIRECT(ADDRESS(ROW(),COLUMN())))</formula>
    </cfRule>
  </conditionalFormatting>
  <conditionalFormatting sqref="AN56">
    <cfRule type="expression" dxfId="1854" priority="1855">
      <formula>INDIRECT(ADDRESS(ROW(),COLUMN()))=TRUNC(INDIRECT(ADDRESS(ROW(),COLUMN())))</formula>
    </cfRule>
  </conditionalFormatting>
  <conditionalFormatting sqref="AO57:AT57">
    <cfRule type="expression" dxfId="1853" priority="1854">
      <formula>INDIRECT(ADDRESS(ROW(),COLUMN()))=TRUNC(INDIRECT(ADDRESS(ROW(),COLUMN())))</formula>
    </cfRule>
  </conditionalFormatting>
  <conditionalFormatting sqref="AO56:AT56">
    <cfRule type="expression" dxfId="1852" priority="1853">
      <formula>INDIRECT(ADDRESS(ROW(),COLUMN()))=TRUNC(INDIRECT(ADDRESS(ROW(),COLUMN())))</formula>
    </cfRule>
  </conditionalFormatting>
  <conditionalFormatting sqref="AU57">
    <cfRule type="expression" dxfId="1851" priority="1852">
      <formula>INDIRECT(ADDRESS(ROW(),COLUMN()))=TRUNC(INDIRECT(ADDRESS(ROW(),COLUMN())))</formula>
    </cfRule>
  </conditionalFormatting>
  <conditionalFormatting sqref="AU56">
    <cfRule type="expression" dxfId="1850" priority="1851">
      <formula>INDIRECT(ADDRESS(ROW(),COLUMN()))=TRUNC(INDIRECT(ADDRESS(ROW(),COLUMN())))</formula>
    </cfRule>
  </conditionalFormatting>
  <conditionalFormatting sqref="AV57:AW57">
    <cfRule type="expression" dxfId="1849" priority="1850">
      <formula>INDIRECT(ADDRESS(ROW(),COLUMN()))=TRUNC(INDIRECT(ADDRESS(ROW(),COLUMN())))</formula>
    </cfRule>
  </conditionalFormatting>
  <conditionalFormatting sqref="AV56:AW56">
    <cfRule type="expression" dxfId="1848" priority="1849">
      <formula>INDIRECT(ADDRESS(ROW(),COLUMN()))=TRUNC(INDIRECT(ADDRESS(ROW(),COLUMN())))</formula>
    </cfRule>
  </conditionalFormatting>
  <conditionalFormatting sqref="S60">
    <cfRule type="expression" dxfId="1847" priority="1848">
      <formula>INDIRECT(ADDRESS(ROW(),COLUMN()))=TRUNC(INDIRECT(ADDRESS(ROW(),COLUMN())))</formula>
    </cfRule>
  </conditionalFormatting>
  <conditionalFormatting sqref="S59">
    <cfRule type="expression" dxfId="1846" priority="1847">
      <formula>INDIRECT(ADDRESS(ROW(),COLUMN()))=TRUNC(INDIRECT(ADDRESS(ROW(),COLUMN())))</formula>
    </cfRule>
  </conditionalFormatting>
  <conditionalFormatting sqref="T60:Y60">
    <cfRule type="expression" dxfId="1845" priority="1846">
      <formula>INDIRECT(ADDRESS(ROW(),COLUMN()))=TRUNC(INDIRECT(ADDRESS(ROW(),COLUMN())))</formula>
    </cfRule>
  </conditionalFormatting>
  <conditionalFormatting sqref="T59:Y59">
    <cfRule type="expression" dxfId="1844" priority="1845">
      <formula>INDIRECT(ADDRESS(ROW(),COLUMN()))=TRUNC(INDIRECT(ADDRESS(ROW(),COLUMN())))</formula>
    </cfRule>
  </conditionalFormatting>
  <conditionalFormatting sqref="Z60">
    <cfRule type="expression" dxfId="1843" priority="1844">
      <formula>INDIRECT(ADDRESS(ROW(),COLUMN()))=TRUNC(INDIRECT(ADDRESS(ROW(),COLUMN())))</formula>
    </cfRule>
  </conditionalFormatting>
  <conditionalFormatting sqref="Z59">
    <cfRule type="expression" dxfId="1842" priority="1843">
      <formula>INDIRECT(ADDRESS(ROW(),COLUMN()))=TRUNC(INDIRECT(ADDRESS(ROW(),COLUMN())))</formula>
    </cfRule>
  </conditionalFormatting>
  <conditionalFormatting sqref="AA60:AF60">
    <cfRule type="expression" dxfId="1841" priority="1842">
      <formula>INDIRECT(ADDRESS(ROW(),COLUMN()))=TRUNC(INDIRECT(ADDRESS(ROW(),COLUMN())))</formula>
    </cfRule>
  </conditionalFormatting>
  <conditionalFormatting sqref="AA59:AF59">
    <cfRule type="expression" dxfId="1840" priority="1841">
      <formula>INDIRECT(ADDRESS(ROW(),COLUMN()))=TRUNC(INDIRECT(ADDRESS(ROW(),COLUMN())))</formula>
    </cfRule>
  </conditionalFormatting>
  <conditionalFormatting sqref="AG60">
    <cfRule type="expression" dxfId="1839" priority="1840">
      <formula>INDIRECT(ADDRESS(ROW(),COLUMN()))=TRUNC(INDIRECT(ADDRESS(ROW(),COLUMN())))</formula>
    </cfRule>
  </conditionalFormatting>
  <conditionalFormatting sqref="AG59">
    <cfRule type="expression" dxfId="1838" priority="1839">
      <formula>INDIRECT(ADDRESS(ROW(),COLUMN()))=TRUNC(INDIRECT(ADDRESS(ROW(),COLUMN())))</formula>
    </cfRule>
  </conditionalFormatting>
  <conditionalFormatting sqref="AH60:AM60">
    <cfRule type="expression" dxfId="1837" priority="1838">
      <formula>INDIRECT(ADDRESS(ROW(),COLUMN()))=TRUNC(INDIRECT(ADDRESS(ROW(),COLUMN())))</formula>
    </cfRule>
  </conditionalFormatting>
  <conditionalFormatting sqref="AH59:AM59">
    <cfRule type="expression" dxfId="1836" priority="1837">
      <formula>INDIRECT(ADDRESS(ROW(),COLUMN()))=TRUNC(INDIRECT(ADDRESS(ROW(),COLUMN())))</formula>
    </cfRule>
  </conditionalFormatting>
  <conditionalFormatting sqref="AN60">
    <cfRule type="expression" dxfId="1835" priority="1836">
      <formula>INDIRECT(ADDRESS(ROW(),COLUMN()))=TRUNC(INDIRECT(ADDRESS(ROW(),COLUMN())))</formula>
    </cfRule>
  </conditionalFormatting>
  <conditionalFormatting sqref="AN59">
    <cfRule type="expression" dxfId="1834" priority="1835">
      <formula>INDIRECT(ADDRESS(ROW(),COLUMN()))=TRUNC(INDIRECT(ADDRESS(ROW(),COLUMN())))</formula>
    </cfRule>
  </conditionalFormatting>
  <conditionalFormatting sqref="AO60:AT60">
    <cfRule type="expression" dxfId="1833" priority="1834">
      <formula>INDIRECT(ADDRESS(ROW(),COLUMN()))=TRUNC(INDIRECT(ADDRESS(ROW(),COLUMN())))</formula>
    </cfRule>
  </conditionalFormatting>
  <conditionalFormatting sqref="AO59:AT59">
    <cfRule type="expression" dxfId="1832" priority="1833">
      <formula>INDIRECT(ADDRESS(ROW(),COLUMN()))=TRUNC(INDIRECT(ADDRESS(ROW(),COLUMN())))</formula>
    </cfRule>
  </conditionalFormatting>
  <conditionalFormatting sqref="AU60">
    <cfRule type="expression" dxfId="1831" priority="1832">
      <formula>INDIRECT(ADDRESS(ROW(),COLUMN()))=TRUNC(INDIRECT(ADDRESS(ROW(),COLUMN())))</formula>
    </cfRule>
  </conditionalFormatting>
  <conditionalFormatting sqref="AU59">
    <cfRule type="expression" dxfId="1830" priority="1831">
      <formula>INDIRECT(ADDRESS(ROW(),COLUMN()))=TRUNC(INDIRECT(ADDRESS(ROW(),COLUMN())))</formula>
    </cfRule>
  </conditionalFormatting>
  <conditionalFormatting sqref="AV60:AW60">
    <cfRule type="expression" dxfId="1829" priority="1830">
      <formula>INDIRECT(ADDRESS(ROW(),COLUMN()))=TRUNC(INDIRECT(ADDRESS(ROW(),COLUMN())))</formula>
    </cfRule>
  </conditionalFormatting>
  <conditionalFormatting sqref="AV59:AW59">
    <cfRule type="expression" dxfId="1828" priority="1829">
      <formula>INDIRECT(ADDRESS(ROW(),COLUMN()))=TRUNC(INDIRECT(ADDRESS(ROW(),COLUMN())))</formula>
    </cfRule>
  </conditionalFormatting>
  <conditionalFormatting sqref="AX62:BA63">
    <cfRule type="expression" dxfId="1827" priority="1828">
      <formula>INDIRECT(ADDRESS(ROW(),COLUMN()))=TRUNC(INDIRECT(ADDRESS(ROW(),COLUMN())))</formula>
    </cfRule>
  </conditionalFormatting>
  <conditionalFormatting sqref="S63">
    <cfRule type="expression" dxfId="1826" priority="1827">
      <formula>INDIRECT(ADDRESS(ROW(),COLUMN()))=TRUNC(INDIRECT(ADDRESS(ROW(),COLUMN())))</formula>
    </cfRule>
  </conditionalFormatting>
  <conditionalFormatting sqref="S62">
    <cfRule type="expression" dxfId="1825" priority="1826">
      <formula>INDIRECT(ADDRESS(ROW(),COLUMN()))=TRUNC(INDIRECT(ADDRESS(ROW(),COLUMN())))</formula>
    </cfRule>
  </conditionalFormatting>
  <conditionalFormatting sqref="T63:Y63">
    <cfRule type="expression" dxfId="1824" priority="1825">
      <formula>INDIRECT(ADDRESS(ROW(),COLUMN()))=TRUNC(INDIRECT(ADDRESS(ROW(),COLUMN())))</formula>
    </cfRule>
  </conditionalFormatting>
  <conditionalFormatting sqref="T62:Y62">
    <cfRule type="expression" dxfId="1823" priority="1824">
      <formula>INDIRECT(ADDRESS(ROW(),COLUMN()))=TRUNC(INDIRECT(ADDRESS(ROW(),COLUMN())))</formula>
    </cfRule>
  </conditionalFormatting>
  <conditionalFormatting sqref="Z63">
    <cfRule type="expression" dxfId="1822" priority="1823">
      <formula>INDIRECT(ADDRESS(ROW(),COLUMN()))=TRUNC(INDIRECT(ADDRESS(ROW(),COLUMN())))</formula>
    </cfRule>
  </conditionalFormatting>
  <conditionalFormatting sqref="Z62">
    <cfRule type="expression" dxfId="1821" priority="1822">
      <formula>INDIRECT(ADDRESS(ROW(),COLUMN()))=TRUNC(INDIRECT(ADDRESS(ROW(),COLUMN())))</formula>
    </cfRule>
  </conditionalFormatting>
  <conditionalFormatting sqref="AA63:AF63">
    <cfRule type="expression" dxfId="1820" priority="1821">
      <formula>INDIRECT(ADDRESS(ROW(),COLUMN()))=TRUNC(INDIRECT(ADDRESS(ROW(),COLUMN())))</formula>
    </cfRule>
  </conditionalFormatting>
  <conditionalFormatting sqref="AA62:AF62">
    <cfRule type="expression" dxfId="1819" priority="1820">
      <formula>INDIRECT(ADDRESS(ROW(),COLUMN()))=TRUNC(INDIRECT(ADDRESS(ROW(),COLUMN())))</formula>
    </cfRule>
  </conditionalFormatting>
  <conditionalFormatting sqref="AG63">
    <cfRule type="expression" dxfId="1818" priority="1819">
      <formula>INDIRECT(ADDRESS(ROW(),COLUMN()))=TRUNC(INDIRECT(ADDRESS(ROW(),COLUMN())))</formula>
    </cfRule>
  </conditionalFormatting>
  <conditionalFormatting sqref="AG62">
    <cfRule type="expression" dxfId="1817" priority="1818">
      <formula>INDIRECT(ADDRESS(ROW(),COLUMN()))=TRUNC(INDIRECT(ADDRESS(ROW(),COLUMN())))</formula>
    </cfRule>
  </conditionalFormatting>
  <conditionalFormatting sqref="AH63:AM63">
    <cfRule type="expression" dxfId="1816" priority="1817">
      <formula>INDIRECT(ADDRESS(ROW(),COLUMN()))=TRUNC(INDIRECT(ADDRESS(ROW(),COLUMN())))</formula>
    </cfRule>
  </conditionalFormatting>
  <conditionalFormatting sqref="AH62:AM62">
    <cfRule type="expression" dxfId="1815" priority="1816">
      <formula>INDIRECT(ADDRESS(ROW(),COLUMN()))=TRUNC(INDIRECT(ADDRESS(ROW(),COLUMN())))</formula>
    </cfRule>
  </conditionalFormatting>
  <conditionalFormatting sqref="AN63">
    <cfRule type="expression" dxfId="1814" priority="1815">
      <formula>INDIRECT(ADDRESS(ROW(),COLUMN()))=TRUNC(INDIRECT(ADDRESS(ROW(),COLUMN())))</formula>
    </cfRule>
  </conditionalFormatting>
  <conditionalFormatting sqref="AN62">
    <cfRule type="expression" dxfId="1813" priority="1814">
      <formula>INDIRECT(ADDRESS(ROW(),COLUMN()))=TRUNC(INDIRECT(ADDRESS(ROW(),COLUMN())))</formula>
    </cfRule>
  </conditionalFormatting>
  <conditionalFormatting sqref="AO63:AT63">
    <cfRule type="expression" dxfId="1812" priority="1813">
      <formula>INDIRECT(ADDRESS(ROW(),COLUMN()))=TRUNC(INDIRECT(ADDRESS(ROW(),COLUMN())))</formula>
    </cfRule>
  </conditionalFormatting>
  <conditionalFormatting sqref="AO62:AT62">
    <cfRule type="expression" dxfId="1811" priority="1812">
      <formula>INDIRECT(ADDRESS(ROW(),COLUMN()))=TRUNC(INDIRECT(ADDRESS(ROW(),COLUMN())))</formula>
    </cfRule>
  </conditionalFormatting>
  <conditionalFormatting sqref="AU63">
    <cfRule type="expression" dxfId="1810" priority="1811">
      <formula>INDIRECT(ADDRESS(ROW(),COLUMN()))=TRUNC(INDIRECT(ADDRESS(ROW(),COLUMN())))</formula>
    </cfRule>
  </conditionalFormatting>
  <conditionalFormatting sqref="AU62">
    <cfRule type="expression" dxfId="1809" priority="1810">
      <formula>INDIRECT(ADDRESS(ROW(),COLUMN()))=TRUNC(INDIRECT(ADDRESS(ROW(),COLUMN())))</formula>
    </cfRule>
  </conditionalFormatting>
  <conditionalFormatting sqref="AV63:AW63">
    <cfRule type="expression" dxfId="1808" priority="1809">
      <formula>INDIRECT(ADDRESS(ROW(),COLUMN()))=TRUNC(INDIRECT(ADDRESS(ROW(),COLUMN())))</formula>
    </cfRule>
  </conditionalFormatting>
  <conditionalFormatting sqref="AV62:AW62">
    <cfRule type="expression" dxfId="1807" priority="1808">
      <formula>INDIRECT(ADDRESS(ROW(),COLUMN()))=TRUNC(INDIRECT(ADDRESS(ROW(),COLUMN())))</formula>
    </cfRule>
  </conditionalFormatting>
  <conditionalFormatting sqref="AX65:BA66">
    <cfRule type="expression" dxfId="1806" priority="1807">
      <formula>INDIRECT(ADDRESS(ROW(),COLUMN()))=TRUNC(INDIRECT(ADDRESS(ROW(),COLUMN())))</formula>
    </cfRule>
  </conditionalFormatting>
  <conditionalFormatting sqref="S66">
    <cfRule type="expression" dxfId="1805" priority="1806">
      <formula>INDIRECT(ADDRESS(ROW(),COLUMN()))=TRUNC(INDIRECT(ADDRESS(ROW(),COLUMN())))</formula>
    </cfRule>
  </conditionalFormatting>
  <conditionalFormatting sqref="S65">
    <cfRule type="expression" dxfId="1804" priority="1805">
      <formula>INDIRECT(ADDRESS(ROW(),COLUMN()))=TRUNC(INDIRECT(ADDRESS(ROW(),COLUMN())))</formula>
    </cfRule>
  </conditionalFormatting>
  <conditionalFormatting sqref="T66:Y66">
    <cfRule type="expression" dxfId="1803" priority="1804">
      <formula>INDIRECT(ADDRESS(ROW(),COLUMN()))=TRUNC(INDIRECT(ADDRESS(ROW(),COLUMN())))</formula>
    </cfRule>
  </conditionalFormatting>
  <conditionalFormatting sqref="T65:Y65">
    <cfRule type="expression" dxfId="1802" priority="1803">
      <formula>INDIRECT(ADDRESS(ROW(),COLUMN()))=TRUNC(INDIRECT(ADDRESS(ROW(),COLUMN())))</formula>
    </cfRule>
  </conditionalFormatting>
  <conditionalFormatting sqref="Z66">
    <cfRule type="expression" dxfId="1801" priority="1802">
      <formula>INDIRECT(ADDRESS(ROW(),COLUMN()))=TRUNC(INDIRECT(ADDRESS(ROW(),COLUMN())))</formula>
    </cfRule>
  </conditionalFormatting>
  <conditionalFormatting sqref="Z65">
    <cfRule type="expression" dxfId="1800" priority="1801">
      <formula>INDIRECT(ADDRESS(ROW(),COLUMN()))=TRUNC(INDIRECT(ADDRESS(ROW(),COLUMN())))</formula>
    </cfRule>
  </conditionalFormatting>
  <conditionalFormatting sqref="AA66:AF66">
    <cfRule type="expression" dxfId="1799" priority="1800">
      <formula>INDIRECT(ADDRESS(ROW(),COLUMN()))=TRUNC(INDIRECT(ADDRESS(ROW(),COLUMN())))</formula>
    </cfRule>
  </conditionalFormatting>
  <conditionalFormatting sqref="AA65:AF65">
    <cfRule type="expression" dxfId="1798" priority="1799">
      <formula>INDIRECT(ADDRESS(ROW(),COLUMN()))=TRUNC(INDIRECT(ADDRESS(ROW(),COLUMN())))</formula>
    </cfRule>
  </conditionalFormatting>
  <conditionalFormatting sqref="AG66">
    <cfRule type="expression" dxfId="1797" priority="1798">
      <formula>INDIRECT(ADDRESS(ROW(),COLUMN()))=TRUNC(INDIRECT(ADDRESS(ROW(),COLUMN())))</formula>
    </cfRule>
  </conditionalFormatting>
  <conditionalFormatting sqref="AG65">
    <cfRule type="expression" dxfId="1796" priority="1797">
      <formula>INDIRECT(ADDRESS(ROW(),COLUMN()))=TRUNC(INDIRECT(ADDRESS(ROW(),COLUMN())))</formula>
    </cfRule>
  </conditionalFormatting>
  <conditionalFormatting sqref="AH66:AM66">
    <cfRule type="expression" dxfId="1795" priority="1796">
      <formula>INDIRECT(ADDRESS(ROW(),COLUMN()))=TRUNC(INDIRECT(ADDRESS(ROW(),COLUMN())))</formula>
    </cfRule>
  </conditionalFormatting>
  <conditionalFormatting sqref="AH65:AM65">
    <cfRule type="expression" dxfId="1794" priority="1795">
      <formula>INDIRECT(ADDRESS(ROW(),COLUMN()))=TRUNC(INDIRECT(ADDRESS(ROW(),COLUMN())))</formula>
    </cfRule>
  </conditionalFormatting>
  <conditionalFormatting sqref="AN66">
    <cfRule type="expression" dxfId="1793" priority="1794">
      <formula>INDIRECT(ADDRESS(ROW(),COLUMN()))=TRUNC(INDIRECT(ADDRESS(ROW(),COLUMN())))</formula>
    </cfRule>
  </conditionalFormatting>
  <conditionalFormatting sqref="AN65">
    <cfRule type="expression" dxfId="1792" priority="1793">
      <formula>INDIRECT(ADDRESS(ROW(),COLUMN()))=TRUNC(INDIRECT(ADDRESS(ROW(),COLUMN())))</formula>
    </cfRule>
  </conditionalFormatting>
  <conditionalFormatting sqref="AO66:AT66">
    <cfRule type="expression" dxfId="1791" priority="1792">
      <formula>INDIRECT(ADDRESS(ROW(),COLUMN()))=TRUNC(INDIRECT(ADDRESS(ROW(),COLUMN())))</formula>
    </cfRule>
  </conditionalFormatting>
  <conditionalFormatting sqref="AO65:AT65">
    <cfRule type="expression" dxfId="1790" priority="1791">
      <formula>INDIRECT(ADDRESS(ROW(),COLUMN()))=TRUNC(INDIRECT(ADDRESS(ROW(),COLUMN())))</formula>
    </cfRule>
  </conditionalFormatting>
  <conditionalFormatting sqref="AU66">
    <cfRule type="expression" dxfId="1789" priority="1790">
      <formula>INDIRECT(ADDRESS(ROW(),COLUMN()))=TRUNC(INDIRECT(ADDRESS(ROW(),COLUMN())))</formula>
    </cfRule>
  </conditionalFormatting>
  <conditionalFormatting sqref="AU65">
    <cfRule type="expression" dxfId="1788" priority="1789">
      <formula>INDIRECT(ADDRESS(ROW(),COLUMN()))=TRUNC(INDIRECT(ADDRESS(ROW(),COLUMN())))</formula>
    </cfRule>
  </conditionalFormatting>
  <conditionalFormatting sqref="AV66:AW66">
    <cfRule type="expression" dxfId="1787" priority="1788">
      <formula>INDIRECT(ADDRESS(ROW(),COLUMN()))=TRUNC(INDIRECT(ADDRESS(ROW(),COLUMN())))</formula>
    </cfRule>
  </conditionalFormatting>
  <conditionalFormatting sqref="AV65:AW65">
    <cfRule type="expression" dxfId="1786" priority="1787">
      <formula>INDIRECT(ADDRESS(ROW(),COLUMN()))=TRUNC(INDIRECT(ADDRESS(ROW(),COLUMN())))</formula>
    </cfRule>
  </conditionalFormatting>
  <conditionalFormatting sqref="AX68:BA69">
    <cfRule type="expression" dxfId="1785" priority="1786">
      <formula>INDIRECT(ADDRESS(ROW(),COLUMN()))=TRUNC(INDIRECT(ADDRESS(ROW(),COLUMN())))</formula>
    </cfRule>
  </conditionalFormatting>
  <conditionalFormatting sqref="S69">
    <cfRule type="expression" dxfId="1784" priority="1785">
      <formula>INDIRECT(ADDRESS(ROW(),COLUMN()))=TRUNC(INDIRECT(ADDRESS(ROW(),COLUMN())))</formula>
    </cfRule>
  </conditionalFormatting>
  <conditionalFormatting sqref="S68">
    <cfRule type="expression" dxfId="1783" priority="1784">
      <formula>INDIRECT(ADDRESS(ROW(),COLUMN()))=TRUNC(INDIRECT(ADDRESS(ROW(),COLUMN())))</formula>
    </cfRule>
  </conditionalFormatting>
  <conditionalFormatting sqref="T69:Y69">
    <cfRule type="expression" dxfId="1782" priority="1783">
      <formula>INDIRECT(ADDRESS(ROW(),COLUMN()))=TRUNC(INDIRECT(ADDRESS(ROW(),COLUMN())))</formula>
    </cfRule>
  </conditionalFormatting>
  <conditionalFormatting sqref="T68:Y68">
    <cfRule type="expression" dxfId="1781" priority="1782">
      <formula>INDIRECT(ADDRESS(ROW(),COLUMN()))=TRUNC(INDIRECT(ADDRESS(ROW(),COLUMN())))</formula>
    </cfRule>
  </conditionalFormatting>
  <conditionalFormatting sqref="Z69">
    <cfRule type="expression" dxfId="1780" priority="1781">
      <formula>INDIRECT(ADDRESS(ROW(),COLUMN()))=TRUNC(INDIRECT(ADDRESS(ROW(),COLUMN())))</formula>
    </cfRule>
  </conditionalFormatting>
  <conditionalFormatting sqref="Z68">
    <cfRule type="expression" dxfId="1779" priority="1780">
      <formula>INDIRECT(ADDRESS(ROW(),COLUMN()))=TRUNC(INDIRECT(ADDRESS(ROW(),COLUMN())))</formula>
    </cfRule>
  </conditionalFormatting>
  <conditionalFormatting sqref="AA69:AF69">
    <cfRule type="expression" dxfId="1778" priority="1779">
      <formula>INDIRECT(ADDRESS(ROW(),COLUMN()))=TRUNC(INDIRECT(ADDRESS(ROW(),COLUMN())))</formula>
    </cfRule>
  </conditionalFormatting>
  <conditionalFormatting sqref="AA68:AF68">
    <cfRule type="expression" dxfId="1777" priority="1778">
      <formula>INDIRECT(ADDRESS(ROW(),COLUMN()))=TRUNC(INDIRECT(ADDRESS(ROW(),COLUMN())))</formula>
    </cfRule>
  </conditionalFormatting>
  <conditionalFormatting sqref="AG69">
    <cfRule type="expression" dxfId="1776" priority="1777">
      <formula>INDIRECT(ADDRESS(ROW(),COLUMN()))=TRUNC(INDIRECT(ADDRESS(ROW(),COLUMN())))</formula>
    </cfRule>
  </conditionalFormatting>
  <conditionalFormatting sqref="AG68">
    <cfRule type="expression" dxfId="1775" priority="1776">
      <formula>INDIRECT(ADDRESS(ROW(),COLUMN()))=TRUNC(INDIRECT(ADDRESS(ROW(),COLUMN())))</formula>
    </cfRule>
  </conditionalFormatting>
  <conditionalFormatting sqref="AH69:AM69">
    <cfRule type="expression" dxfId="1774" priority="1775">
      <formula>INDIRECT(ADDRESS(ROW(),COLUMN()))=TRUNC(INDIRECT(ADDRESS(ROW(),COLUMN())))</formula>
    </cfRule>
  </conditionalFormatting>
  <conditionalFormatting sqref="AH68:AM68">
    <cfRule type="expression" dxfId="1773" priority="1774">
      <formula>INDIRECT(ADDRESS(ROW(),COLUMN()))=TRUNC(INDIRECT(ADDRESS(ROW(),COLUMN())))</formula>
    </cfRule>
  </conditionalFormatting>
  <conditionalFormatting sqref="AN69">
    <cfRule type="expression" dxfId="1772" priority="1773">
      <formula>INDIRECT(ADDRESS(ROW(),COLUMN()))=TRUNC(INDIRECT(ADDRESS(ROW(),COLUMN())))</formula>
    </cfRule>
  </conditionalFormatting>
  <conditionalFormatting sqref="AN68">
    <cfRule type="expression" dxfId="1771" priority="1772">
      <formula>INDIRECT(ADDRESS(ROW(),COLUMN()))=TRUNC(INDIRECT(ADDRESS(ROW(),COLUMN())))</formula>
    </cfRule>
  </conditionalFormatting>
  <conditionalFormatting sqref="AO69:AT69">
    <cfRule type="expression" dxfId="1770" priority="1771">
      <formula>INDIRECT(ADDRESS(ROW(),COLUMN()))=TRUNC(INDIRECT(ADDRESS(ROW(),COLUMN())))</formula>
    </cfRule>
  </conditionalFormatting>
  <conditionalFormatting sqref="AO68:AT68">
    <cfRule type="expression" dxfId="1769" priority="1770">
      <formula>INDIRECT(ADDRESS(ROW(),COLUMN()))=TRUNC(INDIRECT(ADDRESS(ROW(),COLUMN())))</formula>
    </cfRule>
  </conditionalFormatting>
  <conditionalFormatting sqref="AU69">
    <cfRule type="expression" dxfId="1768" priority="1769">
      <formula>INDIRECT(ADDRESS(ROW(),COLUMN()))=TRUNC(INDIRECT(ADDRESS(ROW(),COLUMN())))</formula>
    </cfRule>
  </conditionalFormatting>
  <conditionalFormatting sqref="AU68">
    <cfRule type="expression" dxfId="1767" priority="1768">
      <formula>INDIRECT(ADDRESS(ROW(),COLUMN()))=TRUNC(INDIRECT(ADDRESS(ROW(),COLUMN())))</formula>
    </cfRule>
  </conditionalFormatting>
  <conditionalFormatting sqref="AV69:AW69">
    <cfRule type="expression" dxfId="1766" priority="1767">
      <formula>INDIRECT(ADDRESS(ROW(),COLUMN()))=TRUNC(INDIRECT(ADDRESS(ROW(),COLUMN())))</formula>
    </cfRule>
  </conditionalFormatting>
  <conditionalFormatting sqref="AV68:AW68">
    <cfRule type="expression" dxfId="1765" priority="1766">
      <formula>INDIRECT(ADDRESS(ROW(),COLUMN()))=TRUNC(INDIRECT(ADDRESS(ROW(),COLUMN())))</formula>
    </cfRule>
  </conditionalFormatting>
  <conditionalFormatting sqref="AX71:BA72">
    <cfRule type="expression" dxfId="1764" priority="1765">
      <formula>INDIRECT(ADDRESS(ROW(),COLUMN()))=TRUNC(INDIRECT(ADDRESS(ROW(),COLUMN())))</formula>
    </cfRule>
  </conditionalFormatting>
  <conditionalFormatting sqref="S72">
    <cfRule type="expression" dxfId="1763" priority="1764">
      <formula>INDIRECT(ADDRESS(ROW(),COLUMN()))=TRUNC(INDIRECT(ADDRESS(ROW(),COLUMN())))</formula>
    </cfRule>
  </conditionalFormatting>
  <conditionalFormatting sqref="S71">
    <cfRule type="expression" dxfId="1762" priority="1763">
      <formula>INDIRECT(ADDRESS(ROW(),COLUMN()))=TRUNC(INDIRECT(ADDRESS(ROW(),COLUMN())))</formula>
    </cfRule>
  </conditionalFormatting>
  <conditionalFormatting sqref="T72:Y72">
    <cfRule type="expression" dxfId="1761" priority="1762">
      <formula>INDIRECT(ADDRESS(ROW(),COLUMN()))=TRUNC(INDIRECT(ADDRESS(ROW(),COLUMN())))</formula>
    </cfRule>
  </conditionalFormatting>
  <conditionalFormatting sqref="T71:Y71">
    <cfRule type="expression" dxfId="1760" priority="1761">
      <formula>INDIRECT(ADDRESS(ROW(),COLUMN()))=TRUNC(INDIRECT(ADDRESS(ROW(),COLUMN())))</formula>
    </cfRule>
  </conditionalFormatting>
  <conditionalFormatting sqref="Z72">
    <cfRule type="expression" dxfId="1759" priority="1760">
      <formula>INDIRECT(ADDRESS(ROW(),COLUMN()))=TRUNC(INDIRECT(ADDRESS(ROW(),COLUMN())))</formula>
    </cfRule>
  </conditionalFormatting>
  <conditionalFormatting sqref="Z71">
    <cfRule type="expression" dxfId="1758" priority="1759">
      <formula>INDIRECT(ADDRESS(ROW(),COLUMN()))=TRUNC(INDIRECT(ADDRESS(ROW(),COLUMN())))</formula>
    </cfRule>
  </conditionalFormatting>
  <conditionalFormatting sqref="AA72:AF72">
    <cfRule type="expression" dxfId="1757" priority="1758">
      <formula>INDIRECT(ADDRESS(ROW(),COLUMN()))=TRUNC(INDIRECT(ADDRESS(ROW(),COLUMN())))</formula>
    </cfRule>
  </conditionalFormatting>
  <conditionalFormatting sqref="AA71:AF71">
    <cfRule type="expression" dxfId="1756" priority="1757">
      <formula>INDIRECT(ADDRESS(ROW(),COLUMN()))=TRUNC(INDIRECT(ADDRESS(ROW(),COLUMN())))</formula>
    </cfRule>
  </conditionalFormatting>
  <conditionalFormatting sqref="AG72">
    <cfRule type="expression" dxfId="1755" priority="1756">
      <formula>INDIRECT(ADDRESS(ROW(),COLUMN()))=TRUNC(INDIRECT(ADDRESS(ROW(),COLUMN())))</formula>
    </cfRule>
  </conditionalFormatting>
  <conditionalFormatting sqref="AG71">
    <cfRule type="expression" dxfId="1754" priority="1755">
      <formula>INDIRECT(ADDRESS(ROW(),COLUMN()))=TRUNC(INDIRECT(ADDRESS(ROW(),COLUMN())))</formula>
    </cfRule>
  </conditionalFormatting>
  <conditionalFormatting sqref="AH72:AM72">
    <cfRule type="expression" dxfId="1753" priority="1754">
      <formula>INDIRECT(ADDRESS(ROW(),COLUMN()))=TRUNC(INDIRECT(ADDRESS(ROW(),COLUMN())))</formula>
    </cfRule>
  </conditionalFormatting>
  <conditionalFormatting sqref="AH71:AM71">
    <cfRule type="expression" dxfId="1752" priority="1753">
      <formula>INDIRECT(ADDRESS(ROW(),COLUMN()))=TRUNC(INDIRECT(ADDRESS(ROW(),COLUMN())))</formula>
    </cfRule>
  </conditionalFormatting>
  <conditionalFormatting sqref="AN72">
    <cfRule type="expression" dxfId="1751" priority="1752">
      <formula>INDIRECT(ADDRESS(ROW(),COLUMN()))=TRUNC(INDIRECT(ADDRESS(ROW(),COLUMN())))</formula>
    </cfRule>
  </conditionalFormatting>
  <conditionalFormatting sqref="AN71">
    <cfRule type="expression" dxfId="1750" priority="1751">
      <formula>INDIRECT(ADDRESS(ROW(),COLUMN()))=TRUNC(INDIRECT(ADDRESS(ROW(),COLUMN())))</formula>
    </cfRule>
  </conditionalFormatting>
  <conditionalFormatting sqref="AO72:AT72">
    <cfRule type="expression" dxfId="1749" priority="1750">
      <formula>INDIRECT(ADDRESS(ROW(),COLUMN()))=TRUNC(INDIRECT(ADDRESS(ROW(),COLUMN())))</formula>
    </cfRule>
  </conditionalFormatting>
  <conditionalFormatting sqref="AO71:AT71">
    <cfRule type="expression" dxfId="1748" priority="1749">
      <formula>INDIRECT(ADDRESS(ROW(),COLUMN()))=TRUNC(INDIRECT(ADDRESS(ROW(),COLUMN())))</formula>
    </cfRule>
  </conditionalFormatting>
  <conditionalFormatting sqref="AU72">
    <cfRule type="expression" dxfId="1747" priority="1748">
      <formula>INDIRECT(ADDRESS(ROW(),COLUMN()))=TRUNC(INDIRECT(ADDRESS(ROW(),COLUMN())))</formula>
    </cfRule>
  </conditionalFormatting>
  <conditionalFormatting sqref="AU71">
    <cfRule type="expression" dxfId="1746" priority="1747">
      <formula>INDIRECT(ADDRESS(ROW(),COLUMN()))=TRUNC(INDIRECT(ADDRESS(ROW(),COLUMN())))</formula>
    </cfRule>
  </conditionalFormatting>
  <conditionalFormatting sqref="AV72:AW72">
    <cfRule type="expression" dxfId="1745" priority="1746">
      <formula>INDIRECT(ADDRESS(ROW(),COLUMN()))=TRUNC(INDIRECT(ADDRESS(ROW(),COLUMN())))</formula>
    </cfRule>
  </conditionalFormatting>
  <conditionalFormatting sqref="AV71:AW71">
    <cfRule type="expression" dxfId="1744" priority="1745">
      <formula>INDIRECT(ADDRESS(ROW(),COLUMN()))=TRUNC(INDIRECT(ADDRESS(ROW(),COLUMN())))</formula>
    </cfRule>
  </conditionalFormatting>
  <conditionalFormatting sqref="AX74:BA75">
    <cfRule type="expression" dxfId="1743" priority="1744">
      <formula>INDIRECT(ADDRESS(ROW(),COLUMN()))=TRUNC(INDIRECT(ADDRESS(ROW(),COLUMN())))</formula>
    </cfRule>
  </conditionalFormatting>
  <conditionalFormatting sqref="S75">
    <cfRule type="expression" dxfId="1742" priority="1743">
      <formula>INDIRECT(ADDRESS(ROW(),COLUMN()))=TRUNC(INDIRECT(ADDRESS(ROW(),COLUMN())))</formula>
    </cfRule>
  </conditionalFormatting>
  <conditionalFormatting sqref="S74">
    <cfRule type="expression" dxfId="1741" priority="1742">
      <formula>INDIRECT(ADDRESS(ROW(),COLUMN()))=TRUNC(INDIRECT(ADDRESS(ROW(),COLUMN())))</formula>
    </cfRule>
  </conditionalFormatting>
  <conditionalFormatting sqref="T75:Y75">
    <cfRule type="expression" dxfId="1740" priority="1741">
      <formula>INDIRECT(ADDRESS(ROW(),COLUMN()))=TRUNC(INDIRECT(ADDRESS(ROW(),COLUMN())))</formula>
    </cfRule>
  </conditionalFormatting>
  <conditionalFormatting sqref="T74:Y74">
    <cfRule type="expression" dxfId="1739" priority="1740">
      <formula>INDIRECT(ADDRESS(ROW(),COLUMN()))=TRUNC(INDIRECT(ADDRESS(ROW(),COLUMN())))</formula>
    </cfRule>
  </conditionalFormatting>
  <conditionalFormatting sqref="Z75">
    <cfRule type="expression" dxfId="1738" priority="1739">
      <formula>INDIRECT(ADDRESS(ROW(),COLUMN()))=TRUNC(INDIRECT(ADDRESS(ROW(),COLUMN())))</formula>
    </cfRule>
  </conditionalFormatting>
  <conditionalFormatting sqref="Z74">
    <cfRule type="expression" dxfId="1737" priority="1738">
      <formula>INDIRECT(ADDRESS(ROW(),COLUMN()))=TRUNC(INDIRECT(ADDRESS(ROW(),COLUMN())))</formula>
    </cfRule>
  </conditionalFormatting>
  <conditionalFormatting sqref="AA75:AF75">
    <cfRule type="expression" dxfId="1736" priority="1737">
      <formula>INDIRECT(ADDRESS(ROW(),COLUMN()))=TRUNC(INDIRECT(ADDRESS(ROW(),COLUMN())))</formula>
    </cfRule>
  </conditionalFormatting>
  <conditionalFormatting sqref="AA74:AF74">
    <cfRule type="expression" dxfId="1735" priority="1736">
      <formula>INDIRECT(ADDRESS(ROW(),COLUMN()))=TRUNC(INDIRECT(ADDRESS(ROW(),COLUMN())))</formula>
    </cfRule>
  </conditionalFormatting>
  <conditionalFormatting sqref="AG75">
    <cfRule type="expression" dxfId="1734" priority="1735">
      <formula>INDIRECT(ADDRESS(ROW(),COLUMN()))=TRUNC(INDIRECT(ADDRESS(ROW(),COLUMN())))</formula>
    </cfRule>
  </conditionalFormatting>
  <conditionalFormatting sqref="AG74">
    <cfRule type="expression" dxfId="1733" priority="1734">
      <formula>INDIRECT(ADDRESS(ROW(),COLUMN()))=TRUNC(INDIRECT(ADDRESS(ROW(),COLUMN())))</formula>
    </cfRule>
  </conditionalFormatting>
  <conditionalFormatting sqref="AH75:AM75">
    <cfRule type="expression" dxfId="1732" priority="1733">
      <formula>INDIRECT(ADDRESS(ROW(),COLUMN()))=TRUNC(INDIRECT(ADDRESS(ROW(),COLUMN())))</formula>
    </cfRule>
  </conditionalFormatting>
  <conditionalFormatting sqref="AH74:AM74">
    <cfRule type="expression" dxfId="1731" priority="1732">
      <formula>INDIRECT(ADDRESS(ROW(),COLUMN()))=TRUNC(INDIRECT(ADDRESS(ROW(),COLUMN())))</formula>
    </cfRule>
  </conditionalFormatting>
  <conditionalFormatting sqref="AN75">
    <cfRule type="expression" dxfId="1730" priority="1731">
      <formula>INDIRECT(ADDRESS(ROW(),COLUMN()))=TRUNC(INDIRECT(ADDRESS(ROW(),COLUMN())))</formula>
    </cfRule>
  </conditionalFormatting>
  <conditionalFormatting sqref="AN74">
    <cfRule type="expression" dxfId="1729" priority="1730">
      <formula>INDIRECT(ADDRESS(ROW(),COLUMN()))=TRUNC(INDIRECT(ADDRESS(ROW(),COLUMN())))</formula>
    </cfRule>
  </conditionalFormatting>
  <conditionalFormatting sqref="AO75:AT75">
    <cfRule type="expression" dxfId="1728" priority="1729">
      <formula>INDIRECT(ADDRESS(ROW(),COLUMN()))=TRUNC(INDIRECT(ADDRESS(ROW(),COLUMN())))</formula>
    </cfRule>
  </conditionalFormatting>
  <conditionalFormatting sqref="AO74:AT74">
    <cfRule type="expression" dxfId="1727" priority="1728">
      <formula>INDIRECT(ADDRESS(ROW(),COLUMN()))=TRUNC(INDIRECT(ADDRESS(ROW(),COLUMN())))</formula>
    </cfRule>
  </conditionalFormatting>
  <conditionalFormatting sqref="AU75">
    <cfRule type="expression" dxfId="1726" priority="1727">
      <formula>INDIRECT(ADDRESS(ROW(),COLUMN()))=TRUNC(INDIRECT(ADDRESS(ROW(),COLUMN())))</formula>
    </cfRule>
  </conditionalFormatting>
  <conditionalFormatting sqref="AU74">
    <cfRule type="expression" dxfId="1725" priority="1726">
      <formula>INDIRECT(ADDRESS(ROW(),COLUMN()))=TRUNC(INDIRECT(ADDRESS(ROW(),COLUMN())))</formula>
    </cfRule>
  </conditionalFormatting>
  <conditionalFormatting sqref="AV75:AW75">
    <cfRule type="expression" dxfId="1724" priority="1725">
      <formula>INDIRECT(ADDRESS(ROW(),COLUMN()))=TRUNC(INDIRECT(ADDRESS(ROW(),COLUMN())))</formula>
    </cfRule>
  </conditionalFormatting>
  <conditionalFormatting sqref="AV74:AW74">
    <cfRule type="expression" dxfId="1723" priority="1724">
      <formula>INDIRECT(ADDRESS(ROW(),COLUMN()))=TRUNC(INDIRECT(ADDRESS(ROW(),COLUMN())))</formula>
    </cfRule>
  </conditionalFormatting>
  <conditionalFormatting sqref="AX77:BA78">
    <cfRule type="expression" dxfId="1722" priority="1723">
      <formula>INDIRECT(ADDRESS(ROW(),COLUMN()))=TRUNC(INDIRECT(ADDRESS(ROW(),COLUMN())))</formula>
    </cfRule>
  </conditionalFormatting>
  <conditionalFormatting sqref="S78">
    <cfRule type="expression" dxfId="1721" priority="1722">
      <formula>INDIRECT(ADDRESS(ROW(),COLUMN()))=TRUNC(INDIRECT(ADDRESS(ROW(),COLUMN())))</formula>
    </cfRule>
  </conditionalFormatting>
  <conditionalFormatting sqref="S77">
    <cfRule type="expression" dxfId="1720" priority="1721">
      <formula>INDIRECT(ADDRESS(ROW(),COLUMN()))=TRUNC(INDIRECT(ADDRESS(ROW(),COLUMN())))</formula>
    </cfRule>
  </conditionalFormatting>
  <conditionalFormatting sqref="T78:Y78">
    <cfRule type="expression" dxfId="1719" priority="1720">
      <formula>INDIRECT(ADDRESS(ROW(),COLUMN()))=TRUNC(INDIRECT(ADDRESS(ROW(),COLUMN())))</formula>
    </cfRule>
  </conditionalFormatting>
  <conditionalFormatting sqref="T77:Y77">
    <cfRule type="expression" dxfId="1718" priority="1719">
      <formula>INDIRECT(ADDRESS(ROW(),COLUMN()))=TRUNC(INDIRECT(ADDRESS(ROW(),COLUMN())))</formula>
    </cfRule>
  </conditionalFormatting>
  <conditionalFormatting sqref="Z78">
    <cfRule type="expression" dxfId="1717" priority="1718">
      <formula>INDIRECT(ADDRESS(ROW(),COLUMN()))=TRUNC(INDIRECT(ADDRESS(ROW(),COLUMN())))</formula>
    </cfRule>
  </conditionalFormatting>
  <conditionalFormatting sqref="Z77">
    <cfRule type="expression" dxfId="1716" priority="1717">
      <formula>INDIRECT(ADDRESS(ROW(),COLUMN()))=TRUNC(INDIRECT(ADDRESS(ROW(),COLUMN())))</formula>
    </cfRule>
  </conditionalFormatting>
  <conditionalFormatting sqref="AA78:AF78">
    <cfRule type="expression" dxfId="1715" priority="1716">
      <formula>INDIRECT(ADDRESS(ROW(),COLUMN()))=TRUNC(INDIRECT(ADDRESS(ROW(),COLUMN())))</formula>
    </cfRule>
  </conditionalFormatting>
  <conditionalFormatting sqref="AA77:AF77">
    <cfRule type="expression" dxfId="1714" priority="1715">
      <formula>INDIRECT(ADDRESS(ROW(),COLUMN()))=TRUNC(INDIRECT(ADDRESS(ROW(),COLUMN())))</formula>
    </cfRule>
  </conditionalFormatting>
  <conditionalFormatting sqref="AG78">
    <cfRule type="expression" dxfId="1713" priority="1714">
      <formula>INDIRECT(ADDRESS(ROW(),COLUMN()))=TRUNC(INDIRECT(ADDRESS(ROW(),COLUMN())))</formula>
    </cfRule>
  </conditionalFormatting>
  <conditionalFormatting sqref="AG77">
    <cfRule type="expression" dxfId="1712" priority="1713">
      <formula>INDIRECT(ADDRESS(ROW(),COLUMN()))=TRUNC(INDIRECT(ADDRESS(ROW(),COLUMN())))</formula>
    </cfRule>
  </conditionalFormatting>
  <conditionalFormatting sqref="AH78:AM78">
    <cfRule type="expression" dxfId="1711" priority="1712">
      <formula>INDIRECT(ADDRESS(ROW(),COLUMN()))=TRUNC(INDIRECT(ADDRESS(ROW(),COLUMN())))</formula>
    </cfRule>
  </conditionalFormatting>
  <conditionalFormatting sqref="AH77:AM77">
    <cfRule type="expression" dxfId="1710" priority="1711">
      <formula>INDIRECT(ADDRESS(ROW(),COLUMN()))=TRUNC(INDIRECT(ADDRESS(ROW(),COLUMN())))</formula>
    </cfRule>
  </conditionalFormatting>
  <conditionalFormatting sqref="AN78">
    <cfRule type="expression" dxfId="1709" priority="1710">
      <formula>INDIRECT(ADDRESS(ROW(),COLUMN()))=TRUNC(INDIRECT(ADDRESS(ROW(),COLUMN())))</formula>
    </cfRule>
  </conditionalFormatting>
  <conditionalFormatting sqref="AN77">
    <cfRule type="expression" dxfId="1708" priority="1709">
      <formula>INDIRECT(ADDRESS(ROW(),COLUMN()))=TRUNC(INDIRECT(ADDRESS(ROW(),COLUMN())))</formula>
    </cfRule>
  </conditionalFormatting>
  <conditionalFormatting sqref="AO78:AT78">
    <cfRule type="expression" dxfId="1707" priority="1708">
      <formula>INDIRECT(ADDRESS(ROW(),COLUMN()))=TRUNC(INDIRECT(ADDRESS(ROW(),COLUMN())))</formula>
    </cfRule>
  </conditionalFormatting>
  <conditionalFormatting sqref="AO77:AT77">
    <cfRule type="expression" dxfId="1706" priority="1707">
      <formula>INDIRECT(ADDRESS(ROW(),COLUMN()))=TRUNC(INDIRECT(ADDRESS(ROW(),COLUMN())))</formula>
    </cfRule>
  </conditionalFormatting>
  <conditionalFormatting sqref="AU78">
    <cfRule type="expression" dxfId="1705" priority="1706">
      <formula>INDIRECT(ADDRESS(ROW(),COLUMN()))=TRUNC(INDIRECT(ADDRESS(ROW(),COLUMN())))</formula>
    </cfRule>
  </conditionalFormatting>
  <conditionalFormatting sqref="AU77">
    <cfRule type="expression" dxfId="1704" priority="1705">
      <formula>INDIRECT(ADDRESS(ROW(),COLUMN()))=TRUNC(INDIRECT(ADDRESS(ROW(),COLUMN())))</formula>
    </cfRule>
  </conditionalFormatting>
  <conditionalFormatting sqref="AV78:AW78">
    <cfRule type="expression" dxfId="1703" priority="1704">
      <formula>INDIRECT(ADDRESS(ROW(),COLUMN()))=TRUNC(INDIRECT(ADDRESS(ROW(),COLUMN())))</formula>
    </cfRule>
  </conditionalFormatting>
  <conditionalFormatting sqref="AV77:AW77">
    <cfRule type="expression" dxfId="1702" priority="1703">
      <formula>INDIRECT(ADDRESS(ROW(),COLUMN()))=TRUNC(INDIRECT(ADDRESS(ROW(),COLUMN())))</formula>
    </cfRule>
  </conditionalFormatting>
  <conditionalFormatting sqref="AX80:BA81">
    <cfRule type="expression" dxfId="1701" priority="1702">
      <formula>INDIRECT(ADDRESS(ROW(),COLUMN()))=TRUNC(INDIRECT(ADDRESS(ROW(),COLUMN())))</formula>
    </cfRule>
  </conditionalFormatting>
  <conditionalFormatting sqref="S81">
    <cfRule type="expression" dxfId="1700" priority="1701">
      <formula>INDIRECT(ADDRESS(ROW(),COLUMN()))=TRUNC(INDIRECT(ADDRESS(ROW(),COLUMN())))</formula>
    </cfRule>
  </conditionalFormatting>
  <conditionalFormatting sqref="S80">
    <cfRule type="expression" dxfId="1699" priority="1700">
      <formula>INDIRECT(ADDRESS(ROW(),COLUMN()))=TRUNC(INDIRECT(ADDRESS(ROW(),COLUMN())))</formula>
    </cfRule>
  </conditionalFormatting>
  <conditionalFormatting sqref="T81:Y81">
    <cfRule type="expression" dxfId="1698" priority="1699">
      <formula>INDIRECT(ADDRESS(ROW(),COLUMN()))=TRUNC(INDIRECT(ADDRESS(ROW(),COLUMN())))</formula>
    </cfRule>
  </conditionalFormatting>
  <conditionalFormatting sqref="T80:Y80">
    <cfRule type="expression" dxfId="1697" priority="1698">
      <formula>INDIRECT(ADDRESS(ROW(),COLUMN()))=TRUNC(INDIRECT(ADDRESS(ROW(),COLUMN())))</formula>
    </cfRule>
  </conditionalFormatting>
  <conditionalFormatting sqref="Z81">
    <cfRule type="expression" dxfId="1696" priority="1697">
      <formula>INDIRECT(ADDRESS(ROW(),COLUMN()))=TRUNC(INDIRECT(ADDRESS(ROW(),COLUMN())))</formula>
    </cfRule>
  </conditionalFormatting>
  <conditionalFormatting sqref="Z80">
    <cfRule type="expression" dxfId="1695" priority="1696">
      <formula>INDIRECT(ADDRESS(ROW(),COLUMN()))=TRUNC(INDIRECT(ADDRESS(ROW(),COLUMN())))</formula>
    </cfRule>
  </conditionalFormatting>
  <conditionalFormatting sqref="AA81:AF81">
    <cfRule type="expression" dxfId="1694" priority="1695">
      <formula>INDIRECT(ADDRESS(ROW(),COLUMN()))=TRUNC(INDIRECT(ADDRESS(ROW(),COLUMN())))</formula>
    </cfRule>
  </conditionalFormatting>
  <conditionalFormatting sqref="AA80:AF80">
    <cfRule type="expression" dxfId="1693" priority="1694">
      <formula>INDIRECT(ADDRESS(ROW(),COLUMN()))=TRUNC(INDIRECT(ADDRESS(ROW(),COLUMN())))</formula>
    </cfRule>
  </conditionalFormatting>
  <conditionalFormatting sqref="AG81">
    <cfRule type="expression" dxfId="1692" priority="1693">
      <formula>INDIRECT(ADDRESS(ROW(),COLUMN()))=TRUNC(INDIRECT(ADDRESS(ROW(),COLUMN())))</formula>
    </cfRule>
  </conditionalFormatting>
  <conditionalFormatting sqref="AG80">
    <cfRule type="expression" dxfId="1691" priority="1692">
      <formula>INDIRECT(ADDRESS(ROW(),COLUMN()))=TRUNC(INDIRECT(ADDRESS(ROW(),COLUMN())))</formula>
    </cfRule>
  </conditionalFormatting>
  <conditionalFormatting sqref="AH81:AM81">
    <cfRule type="expression" dxfId="1690" priority="1691">
      <formula>INDIRECT(ADDRESS(ROW(),COLUMN()))=TRUNC(INDIRECT(ADDRESS(ROW(),COLUMN())))</formula>
    </cfRule>
  </conditionalFormatting>
  <conditionalFormatting sqref="AH80:AM80">
    <cfRule type="expression" dxfId="1689" priority="1690">
      <formula>INDIRECT(ADDRESS(ROW(),COLUMN()))=TRUNC(INDIRECT(ADDRESS(ROW(),COLUMN())))</formula>
    </cfRule>
  </conditionalFormatting>
  <conditionalFormatting sqref="AN81">
    <cfRule type="expression" dxfId="1688" priority="1689">
      <formula>INDIRECT(ADDRESS(ROW(),COLUMN()))=TRUNC(INDIRECT(ADDRESS(ROW(),COLUMN())))</formula>
    </cfRule>
  </conditionalFormatting>
  <conditionalFormatting sqref="AN80">
    <cfRule type="expression" dxfId="1687" priority="1688">
      <formula>INDIRECT(ADDRESS(ROW(),COLUMN()))=TRUNC(INDIRECT(ADDRESS(ROW(),COLUMN())))</formula>
    </cfRule>
  </conditionalFormatting>
  <conditionalFormatting sqref="AO81:AT81">
    <cfRule type="expression" dxfId="1686" priority="1687">
      <formula>INDIRECT(ADDRESS(ROW(),COLUMN()))=TRUNC(INDIRECT(ADDRESS(ROW(),COLUMN())))</formula>
    </cfRule>
  </conditionalFormatting>
  <conditionalFormatting sqref="AO80:AT80">
    <cfRule type="expression" dxfId="1685" priority="1686">
      <formula>INDIRECT(ADDRESS(ROW(),COLUMN()))=TRUNC(INDIRECT(ADDRESS(ROW(),COLUMN())))</formula>
    </cfRule>
  </conditionalFormatting>
  <conditionalFormatting sqref="AU81">
    <cfRule type="expression" dxfId="1684" priority="1685">
      <formula>INDIRECT(ADDRESS(ROW(),COLUMN()))=TRUNC(INDIRECT(ADDRESS(ROW(),COLUMN())))</formula>
    </cfRule>
  </conditionalFormatting>
  <conditionalFormatting sqref="AU80">
    <cfRule type="expression" dxfId="1683" priority="1684">
      <formula>INDIRECT(ADDRESS(ROW(),COLUMN()))=TRUNC(INDIRECT(ADDRESS(ROW(),COLUMN())))</formula>
    </cfRule>
  </conditionalFormatting>
  <conditionalFormatting sqref="AV81:AW81">
    <cfRule type="expression" dxfId="1682" priority="1683">
      <formula>INDIRECT(ADDRESS(ROW(),COLUMN()))=TRUNC(INDIRECT(ADDRESS(ROW(),COLUMN())))</formula>
    </cfRule>
  </conditionalFormatting>
  <conditionalFormatting sqref="AV80:AW80">
    <cfRule type="expression" dxfId="1681" priority="1682">
      <formula>INDIRECT(ADDRESS(ROW(),COLUMN()))=TRUNC(INDIRECT(ADDRESS(ROW(),COLUMN())))</formula>
    </cfRule>
  </conditionalFormatting>
  <conditionalFormatting sqref="AX83:BA84">
    <cfRule type="expression" dxfId="1680" priority="1681">
      <formula>INDIRECT(ADDRESS(ROW(),COLUMN()))=TRUNC(INDIRECT(ADDRESS(ROW(),COLUMN())))</formula>
    </cfRule>
  </conditionalFormatting>
  <conditionalFormatting sqref="S84">
    <cfRule type="expression" dxfId="1679" priority="1680">
      <formula>INDIRECT(ADDRESS(ROW(),COLUMN()))=TRUNC(INDIRECT(ADDRESS(ROW(),COLUMN())))</formula>
    </cfRule>
  </conditionalFormatting>
  <conditionalFormatting sqref="S83">
    <cfRule type="expression" dxfId="1678" priority="1679">
      <formula>INDIRECT(ADDRESS(ROW(),COLUMN()))=TRUNC(INDIRECT(ADDRESS(ROW(),COLUMN())))</formula>
    </cfRule>
  </conditionalFormatting>
  <conditionalFormatting sqref="T84:Y84">
    <cfRule type="expression" dxfId="1677" priority="1678">
      <formula>INDIRECT(ADDRESS(ROW(),COLUMN()))=TRUNC(INDIRECT(ADDRESS(ROW(),COLUMN())))</formula>
    </cfRule>
  </conditionalFormatting>
  <conditionalFormatting sqref="T83:Y83">
    <cfRule type="expression" dxfId="1676" priority="1677">
      <formula>INDIRECT(ADDRESS(ROW(),COLUMN()))=TRUNC(INDIRECT(ADDRESS(ROW(),COLUMN())))</formula>
    </cfRule>
  </conditionalFormatting>
  <conditionalFormatting sqref="Z84">
    <cfRule type="expression" dxfId="1675" priority="1676">
      <formula>INDIRECT(ADDRESS(ROW(),COLUMN()))=TRUNC(INDIRECT(ADDRESS(ROW(),COLUMN())))</formula>
    </cfRule>
  </conditionalFormatting>
  <conditionalFormatting sqref="Z83">
    <cfRule type="expression" dxfId="1674" priority="1675">
      <formula>INDIRECT(ADDRESS(ROW(),COLUMN()))=TRUNC(INDIRECT(ADDRESS(ROW(),COLUMN())))</formula>
    </cfRule>
  </conditionalFormatting>
  <conditionalFormatting sqref="AA84:AF84">
    <cfRule type="expression" dxfId="1673" priority="1674">
      <formula>INDIRECT(ADDRESS(ROW(),COLUMN()))=TRUNC(INDIRECT(ADDRESS(ROW(),COLUMN())))</formula>
    </cfRule>
  </conditionalFormatting>
  <conditionalFormatting sqref="AA83:AF83">
    <cfRule type="expression" dxfId="1672" priority="1673">
      <formula>INDIRECT(ADDRESS(ROW(),COLUMN()))=TRUNC(INDIRECT(ADDRESS(ROW(),COLUMN())))</formula>
    </cfRule>
  </conditionalFormatting>
  <conditionalFormatting sqref="AG84">
    <cfRule type="expression" dxfId="1671" priority="1672">
      <formula>INDIRECT(ADDRESS(ROW(),COLUMN()))=TRUNC(INDIRECT(ADDRESS(ROW(),COLUMN())))</formula>
    </cfRule>
  </conditionalFormatting>
  <conditionalFormatting sqref="AG83">
    <cfRule type="expression" dxfId="1670" priority="1671">
      <formula>INDIRECT(ADDRESS(ROW(),COLUMN()))=TRUNC(INDIRECT(ADDRESS(ROW(),COLUMN())))</formula>
    </cfRule>
  </conditionalFormatting>
  <conditionalFormatting sqref="AH84:AM84">
    <cfRule type="expression" dxfId="1669" priority="1670">
      <formula>INDIRECT(ADDRESS(ROW(),COLUMN()))=TRUNC(INDIRECT(ADDRESS(ROW(),COLUMN())))</formula>
    </cfRule>
  </conditionalFormatting>
  <conditionalFormatting sqref="AH83:AM83">
    <cfRule type="expression" dxfId="1668" priority="1669">
      <formula>INDIRECT(ADDRESS(ROW(),COLUMN()))=TRUNC(INDIRECT(ADDRESS(ROW(),COLUMN())))</formula>
    </cfRule>
  </conditionalFormatting>
  <conditionalFormatting sqref="AN84">
    <cfRule type="expression" dxfId="1667" priority="1668">
      <formula>INDIRECT(ADDRESS(ROW(),COLUMN()))=TRUNC(INDIRECT(ADDRESS(ROW(),COLUMN())))</formula>
    </cfRule>
  </conditionalFormatting>
  <conditionalFormatting sqref="AN83">
    <cfRule type="expression" dxfId="1666" priority="1667">
      <formula>INDIRECT(ADDRESS(ROW(),COLUMN()))=TRUNC(INDIRECT(ADDRESS(ROW(),COLUMN())))</formula>
    </cfRule>
  </conditionalFormatting>
  <conditionalFormatting sqref="AO84:AT84">
    <cfRule type="expression" dxfId="1665" priority="1666">
      <formula>INDIRECT(ADDRESS(ROW(),COLUMN()))=TRUNC(INDIRECT(ADDRESS(ROW(),COLUMN())))</formula>
    </cfRule>
  </conditionalFormatting>
  <conditionalFormatting sqref="AO83:AT83">
    <cfRule type="expression" dxfId="1664" priority="1665">
      <formula>INDIRECT(ADDRESS(ROW(),COLUMN()))=TRUNC(INDIRECT(ADDRESS(ROW(),COLUMN())))</formula>
    </cfRule>
  </conditionalFormatting>
  <conditionalFormatting sqref="AU84">
    <cfRule type="expression" dxfId="1663" priority="1664">
      <formula>INDIRECT(ADDRESS(ROW(),COLUMN()))=TRUNC(INDIRECT(ADDRESS(ROW(),COLUMN())))</formula>
    </cfRule>
  </conditionalFormatting>
  <conditionalFormatting sqref="AU83">
    <cfRule type="expression" dxfId="1662" priority="1663">
      <formula>INDIRECT(ADDRESS(ROW(),COLUMN()))=TRUNC(INDIRECT(ADDRESS(ROW(),COLUMN())))</formula>
    </cfRule>
  </conditionalFormatting>
  <conditionalFormatting sqref="AV84:AW84">
    <cfRule type="expression" dxfId="1661" priority="1662">
      <formula>INDIRECT(ADDRESS(ROW(),COLUMN()))=TRUNC(INDIRECT(ADDRESS(ROW(),COLUMN())))</formula>
    </cfRule>
  </conditionalFormatting>
  <conditionalFormatting sqref="AV83:AW83">
    <cfRule type="expression" dxfId="1660" priority="1661">
      <formula>INDIRECT(ADDRESS(ROW(),COLUMN()))=TRUNC(INDIRECT(ADDRESS(ROW(),COLUMN())))</formula>
    </cfRule>
  </conditionalFormatting>
  <conditionalFormatting sqref="AX86:BA87">
    <cfRule type="expression" dxfId="1659" priority="1660">
      <formula>INDIRECT(ADDRESS(ROW(),COLUMN()))=TRUNC(INDIRECT(ADDRESS(ROW(),COLUMN())))</formula>
    </cfRule>
  </conditionalFormatting>
  <conditionalFormatting sqref="S87">
    <cfRule type="expression" dxfId="1658" priority="1659">
      <formula>INDIRECT(ADDRESS(ROW(),COLUMN()))=TRUNC(INDIRECT(ADDRESS(ROW(),COLUMN())))</formula>
    </cfRule>
  </conditionalFormatting>
  <conditionalFormatting sqref="S86">
    <cfRule type="expression" dxfId="1657" priority="1658">
      <formula>INDIRECT(ADDRESS(ROW(),COLUMN()))=TRUNC(INDIRECT(ADDRESS(ROW(),COLUMN())))</formula>
    </cfRule>
  </conditionalFormatting>
  <conditionalFormatting sqref="T87:Y87">
    <cfRule type="expression" dxfId="1656" priority="1657">
      <formula>INDIRECT(ADDRESS(ROW(),COLUMN()))=TRUNC(INDIRECT(ADDRESS(ROW(),COLUMN())))</formula>
    </cfRule>
  </conditionalFormatting>
  <conditionalFormatting sqref="T86:Y86">
    <cfRule type="expression" dxfId="1655" priority="1656">
      <formula>INDIRECT(ADDRESS(ROW(),COLUMN()))=TRUNC(INDIRECT(ADDRESS(ROW(),COLUMN())))</formula>
    </cfRule>
  </conditionalFormatting>
  <conditionalFormatting sqref="Z87">
    <cfRule type="expression" dxfId="1654" priority="1655">
      <formula>INDIRECT(ADDRESS(ROW(),COLUMN()))=TRUNC(INDIRECT(ADDRESS(ROW(),COLUMN())))</formula>
    </cfRule>
  </conditionalFormatting>
  <conditionalFormatting sqref="Z86">
    <cfRule type="expression" dxfId="1653" priority="1654">
      <formula>INDIRECT(ADDRESS(ROW(),COLUMN()))=TRUNC(INDIRECT(ADDRESS(ROW(),COLUMN())))</formula>
    </cfRule>
  </conditionalFormatting>
  <conditionalFormatting sqref="AA87:AF87">
    <cfRule type="expression" dxfId="1652" priority="1653">
      <formula>INDIRECT(ADDRESS(ROW(),COLUMN()))=TRUNC(INDIRECT(ADDRESS(ROW(),COLUMN())))</formula>
    </cfRule>
  </conditionalFormatting>
  <conditionalFormatting sqref="AA86:AF86">
    <cfRule type="expression" dxfId="1651" priority="1652">
      <formula>INDIRECT(ADDRESS(ROW(),COLUMN()))=TRUNC(INDIRECT(ADDRESS(ROW(),COLUMN())))</formula>
    </cfRule>
  </conditionalFormatting>
  <conditionalFormatting sqref="AG87">
    <cfRule type="expression" dxfId="1650" priority="1651">
      <formula>INDIRECT(ADDRESS(ROW(),COLUMN()))=TRUNC(INDIRECT(ADDRESS(ROW(),COLUMN())))</formula>
    </cfRule>
  </conditionalFormatting>
  <conditionalFormatting sqref="AG86">
    <cfRule type="expression" dxfId="1649" priority="1650">
      <formula>INDIRECT(ADDRESS(ROW(),COLUMN()))=TRUNC(INDIRECT(ADDRESS(ROW(),COLUMN())))</formula>
    </cfRule>
  </conditionalFormatting>
  <conditionalFormatting sqref="AH87:AM87">
    <cfRule type="expression" dxfId="1648" priority="1649">
      <formula>INDIRECT(ADDRESS(ROW(),COLUMN()))=TRUNC(INDIRECT(ADDRESS(ROW(),COLUMN())))</formula>
    </cfRule>
  </conditionalFormatting>
  <conditionalFormatting sqref="AH86:AM86">
    <cfRule type="expression" dxfId="1647" priority="1648">
      <formula>INDIRECT(ADDRESS(ROW(),COLUMN()))=TRUNC(INDIRECT(ADDRESS(ROW(),COLUMN())))</formula>
    </cfRule>
  </conditionalFormatting>
  <conditionalFormatting sqref="AN87">
    <cfRule type="expression" dxfId="1646" priority="1647">
      <formula>INDIRECT(ADDRESS(ROW(),COLUMN()))=TRUNC(INDIRECT(ADDRESS(ROW(),COLUMN())))</formula>
    </cfRule>
  </conditionalFormatting>
  <conditionalFormatting sqref="AN86">
    <cfRule type="expression" dxfId="1645" priority="1646">
      <formula>INDIRECT(ADDRESS(ROW(),COLUMN()))=TRUNC(INDIRECT(ADDRESS(ROW(),COLUMN())))</formula>
    </cfRule>
  </conditionalFormatting>
  <conditionalFormatting sqref="AO87:AT87">
    <cfRule type="expression" dxfId="1644" priority="1645">
      <formula>INDIRECT(ADDRESS(ROW(),COLUMN()))=TRUNC(INDIRECT(ADDRESS(ROW(),COLUMN())))</formula>
    </cfRule>
  </conditionalFormatting>
  <conditionalFormatting sqref="AO86:AT86">
    <cfRule type="expression" dxfId="1643" priority="1644">
      <formula>INDIRECT(ADDRESS(ROW(),COLUMN()))=TRUNC(INDIRECT(ADDRESS(ROW(),COLUMN())))</formula>
    </cfRule>
  </conditionalFormatting>
  <conditionalFormatting sqref="AU87">
    <cfRule type="expression" dxfId="1642" priority="1643">
      <formula>INDIRECT(ADDRESS(ROW(),COLUMN()))=TRUNC(INDIRECT(ADDRESS(ROW(),COLUMN())))</formula>
    </cfRule>
  </conditionalFormatting>
  <conditionalFormatting sqref="AU86">
    <cfRule type="expression" dxfId="1641" priority="1642">
      <formula>INDIRECT(ADDRESS(ROW(),COLUMN()))=TRUNC(INDIRECT(ADDRESS(ROW(),COLUMN())))</formula>
    </cfRule>
  </conditionalFormatting>
  <conditionalFormatting sqref="AV87:AW87">
    <cfRule type="expression" dxfId="1640" priority="1641">
      <formula>INDIRECT(ADDRESS(ROW(),COLUMN()))=TRUNC(INDIRECT(ADDRESS(ROW(),COLUMN())))</formula>
    </cfRule>
  </conditionalFormatting>
  <conditionalFormatting sqref="AV86:AW86">
    <cfRule type="expression" dxfId="1639" priority="1640">
      <formula>INDIRECT(ADDRESS(ROW(),COLUMN()))=TRUNC(INDIRECT(ADDRESS(ROW(),COLUMN())))</formula>
    </cfRule>
  </conditionalFormatting>
  <conditionalFormatting sqref="AX89:BA90">
    <cfRule type="expression" dxfId="1638" priority="1639">
      <formula>INDIRECT(ADDRESS(ROW(),COLUMN()))=TRUNC(INDIRECT(ADDRESS(ROW(),COLUMN())))</formula>
    </cfRule>
  </conditionalFormatting>
  <conditionalFormatting sqref="S90">
    <cfRule type="expression" dxfId="1637" priority="1638">
      <formula>INDIRECT(ADDRESS(ROW(),COLUMN()))=TRUNC(INDIRECT(ADDRESS(ROW(),COLUMN())))</formula>
    </cfRule>
  </conditionalFormatting>
  <conditionalFormatting sqref="S89">
    <cfRule type="expression" dxfId="1636" priority="1637">
      <formula>INDIRECT(ADDRESS(ROW(),COLUMN()))=TRUNC(INDIRECT(ADDRESS(ROW(),COLUMN())))</formula>
    </cfRule>
  </conditionalFormatting>
  <conditionalFormatting sqref="T90:Y90">
    <cfRule type="expression" dxfId="1635" priority="1636">
      <formula>INDIRECT(ADDRESS(ROW(),COLUMN()))=TRUNC(INDIRECT(ADDRESS(ROW(),COLUMN())))</formula>
    </cfRule>
  </conditionalFormatting>
  <conditionalFormatting sqref="T89:Y89">
    <cfRule type="expression" dxfId="1634" priority="1635">
      <formula>INDIRECT(ADDRESS(ROW(),COLUMN()))=TRUNC(INDIRECT(ADDRESS(ROW(),COLUMN())))</formula>
    </cfRule>
  </conditionalFormatting>
  <conditionalFormatting sqref="Z90">
    <cfRule type="expression" dxfId="1633" priority="1634">
      <formula>INDIRECT(ADDRESS(ROW(),COLUMN()))=TRUNC(INDIRECT(ADDRESS(ROW(),COLUMN())))</formula>
    </cfRule>
  </conditionalFormatting>
  <conditionalFormatting sqref="Z89">
    <cfRule type="expression" dxfId="1632" priority="1633">
      <formula>INDIRECT(ADDRESS(ROW(),COLUMN()))=TRUNC(INDIRECT(ADDRESS(ROW(),COLUMN())))</formula>
    </cfRule>
  </conditionalFormatting>
  <conditionalFormatting sqref="AA90:AF90">
    <cfRule type="expression" dxfId="1631" priority="1632">
      <formula>INDIRECT(ADDRESS(ROW(),COLUMN()))=TRUNC(INDIRECT(ADDRESS(ROW(),COLUMN())))</formula>
    </cfRule>
  </conditionalFormatting>
  <conditionalFormatting sqref="AA89:AF89">
    <cfRule type="expression" dxfId="1630" priority="1631">
      <formula>INDIRECT(ADDRESS(ROW(),COLUMN()))=TRUNC(INDIRECT(ADDRESS(ROW(),COLUMN())))</formula>
    </cfRule>
  </conditionalFormatting>
  <conditionalFormatting sqref="AG90">
    <cfRule type="expression" dxfId="1629" priority="1630">
      <formula>INDIRECT(ADDRESS(ROW(),COLUMN()))=TRUNC(INDIRECT(ADDRESS(ROW(),COLUMN())))</formula>
    </cfRule>
  </conditionalFormatting>
  <conditionalFormatting sqref="AG89">
    <cfRule type="expression" dxfId="1628" priority="1629">
      <formula>INDIRECT(ADDRESS(ROW(),COLUMN()))=TRUNC(INDIRECT(ADDRESS(ROW(),COLUMN())))</formula>
    </cfRule>
  </conditionalFormatting>
  <conditionalFormatting sqref="AH90:AM90">
    <cfRule type="expression" dxfId="1627" priority="1628">
      <formula>INDIRECT(ADDRESS(ROW(),COLUMN()))=TRUNC(INDIRECT(ADDRESS(ROW(),COLUMN())))</formula>
    </cfRule>
  </conditionalFormatting>
  <conditionalFormatting sqref="AH89:AM89">
    <cfRule type="expression" dxfId="1626" priority="1627">
      <formula>INDIRECT(ADDRESS(ROW(),COLUMN()))=TRUNC(INDIRECT(ADDRESS(ROW(),COLUMN())))</formula>
    </cfRule>
  </conditionalFormatting>
  <conditionalFormatting sqref="AN90">
    <cfRule type="expression" dxfId="1625" priority="1626">
      <formula>INDIRECT(ADDRESS(ROW(),COLUMN()))=TRUNC(INDIRECT(ADDRESS(ROW(),COLUMN())))</formula>
    </cfRule>
  </conditionalFormatting>
  <conditionalFormatting sqref="AN89">
    <cfRule type="expression" dxfId="1624" priority="1625">
      <formula>INDIRECT(ADDRESS(ROW(),COLUMN()))=TRUNC(INDIRECT(ADDRESS(ROW(),COLUMN())))</formula>
    </cfRule>
  </conditionalFormatting>
  <conditionalFormatting sqref="AO90:AT90">
    <cfRule type="expression" dxfId="1623" priority="1624">
      <formula>INDIRECT(ADDRESS(ROW(),COLUMN()))=TRUNC(INDIRECT(ADDRESS(ROW(),COLUMN())))</formula>
    </cfRule>
  </conditionalFormatting>
  <conditionalFormatting sqref="AO89:AT89">
    <cfRule type="expression" dxfId="1622" priority="1623">
      <formula>INDIRECT(ADDRESS(ROW(),COLUMN()))=TRUNC(INDIRECT(ADDRESS(ROW(),COLUMN())))</formula>
    </cfRule>
  </conditionalFormatting>
  <conditionalFormatting sqref="AU90">
    <cfRule type="expression" dxfId="1621" priority="1622">
      <formula>INDIRECT(ADDRESS(ROW(),COLUMN()))=TRUNC(INDIRECT(ADDRESS(ROW(),COLUMN())))</formula>
    </cfRule>
  </conditionalFormatting>
  <conditionalFormatting sqref="AU89">
    <cfRule type="expression" dxfId="1620" priority="1621">
      <formula>INDIRECT(ADDRESS(ROW(),COLUMN()))=TRUNC(INDIRECT(ADDRESS(ROW(),COLUMN())))</formula>
    </cfRule>
  </conditionalFormatting>
  <conditionalFormatting sqref="AV90:AW90">
    <cfRule type="expression" dxfId="1619" priority="1620">
      <formula>INDIRECT(ADDRESS(ROW(),COLUMN()))=TRUNC(INDIRECT(ADDRESS(ROW(),COLUMN())))</formula>
    </cfRule>
  </conditionalFormatting>
  <conditionalFormatting sqref="AV89:AW89">
    <cfRule type="expression" dxfId="1618" priority="1619">
      <formula>INDIRECT(ADDRESS(ROW(),COLUMN()))=TRUNC(INDIRECT(ADDRESS(ROW(),COLUMN())))</formula>
    </cfRule>
  </conditionalFormatting>
  <conditionalFormatting sqref="AX92:BA93">
    <cfRule type="expression" dxfId="1617" priority="1618">
      <formula>INDIRECT(ADDRESS(ROW(),COLUMN()))=TRUNC(INDIRECT(ADDRESS(ROW(),COLUMN())))</formula>
    </cfRule>
  </conditionalFormatting>
  <conditionalFormatting sqref="S93">
    <cfRule type="expression" dxfId="1616" priority="1617">
      <formula>INDIRECT(ADDRESS(ROW(),COLUMN()))=TRUNC(INDIRECT(ADDRESS(ROW(),COLUMN())))</formula>
    </cfRule>
  </conditionalFormatting>
  <conditionalFormatting sqref="S92">
    <cfRule type="expression" dxfId="1615" priority="1616">
      <formula>INDIRECT(ADDRESS(ROW(),COLUMN()))=TRUNC(INDIRECT(ADDRESS(ROW(),COLUMN())))</formula>
    </cfRule>
  </conditionalFormatting>
  <conditionalFormatting sqref="T93:Y93">
    <cfRule type="expression" dxfId="1614" priority="1615">
      <formula>INDIRECT(ADDRESS(ROW(),COLUMN()))=TRUNC(INDIRECT(ADDRESS(ROW(),COLUMN())))</formula>
    </cfRule>
  </conditionalFormatting>
  <conditionalFormatting sqref="T92:Y92">
    <cfRule type="expression" dxfId="1613" priority="1614">
      <formula>INDIRECT(ADDRESS(ROW(),COLUMN()))=TRUNC(INDIRECT(ADDRESS(ROW(),COLUMN())))</formula>
    </cfRule>
  </conditionalFormatting>
  <conditionalFormatting sqref="Z93">
    <cfRule type="expression" dxfId="1612" priority="1613">
      <formula>INDIRECT(ADDRESS(ROW(),COLUMN()))=TRUNC(INDIRECT(ADDRESS(ROW(),COLUMN())))</formula>
    </cfRule>
  </conditionalFormatting>
  <conditionalFormatting sqref="Z92">
    <cfRule type="expression" dxfId="1611" priority="1612">
      <formula>INDIRECT(ADDRESS(ROW(),COLUMN()))=TRUNC(INDIRECT(ADDRESS(ROW(),COLUMN())))</formula>
    </cfRule>
  </conditionalFormatting>
  <conditionalFormatting sqref="AA93:AF93">
    <cfRule type="expression" dxfId="1610" priority="1611">
      <formula>INDIRECT(ADDRESS(ROW(),COLUMN()))=TRUNC(INDIRECT(ADDRESS(ROW(),COLUMN())))</formula>
    </cfRule>
  </conditionalFormatting>
  <conditionalFormatting sqref="AA92:AF92">
    <cfRule type="expression" dxfId="1609" priority="1610">
      <formula>INDIRECT(ADDRESS(ROW(),COLUMN()))=TRUNC(INDIRECT(ADDRESS(ROW(),COLUMN())))</formula>
    </cfRule>
  </conditionalFormatting>
  <conditionalFormatting sqref="AG93">
    <cfRule type="expression" dxfId="1608" priority="1609">
      <formula>INDIRECT(ADDRESS(ROW(),COLUMN()))=TRUNC(INDIRECT(ADDRESS(ROW(),COLUMN())))</formula>
    </cfRule>
  </conditionalFormatting>
  <conditionalFormatting sqref="AG92">
    <cfRule type="expression" dxfId="1607" priority="1608">
      <formula>INDIRECT(ADDRESS(ROW(),COLUMN()))=TRUNC(INDIRECT(ADDRESS(ROW(),COLUMN())))</formula>
    </cfRule>
  </conditionalFormatting>
  <conditionalFormatting sqref="AH93:AM93">
    <cfRule type="expression" dxfId="1606" priority="1607">
      <formula>INDIRECT(ADDRESS(ROW(),COLUMN()))=TRUNC(INDIRECT(ADDRESS(ROW(),COLUMN())))</formula>
    </cfRule>
  </conditionalFormatting>
  <conditionalFormatting sqref="AH92:AM92">
    <cfRule type="expression" dxfId="1605" priority="1606">
      <formula>INDIRECT(ADDRESS(ROW(),COLUMN()))=TRUNC(INDIRECT(ADDRESS(ROW(),COLUMN())))</formula>
    </cfRule>
  </conditionalFormatting>
  <conditionalFormatting sqref="AN93">
    <cfRule type="expression" dxfId="1604" priority="1605">
      <formula>INDIRECT(ADDRESS(ROW(),COLUMN()))=TRUNC(INDIRECT(ADDRESS(ROW(),COLUMN())))</formula>
    </cfRule>
  </conditionalFormatting>
  <conditionalFormatting sqref="AN92">
    <cfRule type="expression" dxfId="1603" priority="1604">
      <formula>INDIRECT(ADDRESS(ROW(),COLUMN()))=TRUNC(INDIRECT(ADDRESS(ROW(),COLUMN())))</formula>
    </cfRule>
  </conditionalFormatting>
  <conditionalFormatting sqref="AO93:AT93">
    <cfRule type="expression" dxfId="1602" priority="1603">
      <formula>INDIRECT(ADDRESS(ROW(),COLUMN()))=TRUNC(INDIRECT(ADDRESS(ROW(),COLUMN())))</formula>
    </cfRule>
  </conditionalFormatting>
  <conditionalFormatting sqref="AO92:AT92">
    <cfRule type="expression" dxfId="1601" priority="1602">
      <formula>INDIRECT(ADDRESS(ROW(),COLUMN()))=TRUNC(INDIRECT(ADDRESS(ROW(),COLUMN())))</formula>
    </cfRule>
  </conditionalFormatting>
  <conditionalFormatting sqref="AU93">
    <cfRule type="expression" dxfId="1600" priority="1601">
      <formula>INDIRECT(ADDRESS(ROW(),COLUMN()))=TRUNC(INDIRECT(ADDRESS(ROW(),COLUMN())))</formula>
    </cfRule>
  </conditionalFormatting>
  <conditionalFormatting sqref="AU92">
    <cfRule type="expression" dxfId="1599" priority="1600">
      <formula>INDIRECT(ADDRESS(ROW(),COLUMN()))=TRUNC(INDIRECT(ADDRESS(ROW(),COLUMN())))</formula>
    </cfRule>
  </conditionalFormatting>
  <conditionalFormatting sqref="AV93:AW93">
    <cfRule type="expression" dxfId="1598" priority="1599">
      <formula>INDIRECT(ADDRESS(ROW(),COLUMN()))=TRUNC(INDIRECT(ADDRESS(ROW(),COLUMN())))</formula>
    </cfRule>
  </conditionalFormatting>
  <conditionalFormatting sqref="AV92:AW92">
    <cfRule type="expression" dxfId="1597" priority="1598">
      <formula>INDIRECT(ADDRESS(ROW(),COLUMN()))=TRUNC(INDIRECT(ADDRESS(ROW(),COLUMN())))</formula>
    </cfRule>
  </conditionalFormatting>
  <conditionalFormatting sqref="AX95:BA96">
    <cfRule type="expression" dxfId="1596" priority="1597">
      <formula>INDIRECT(ADDRESS(ROW(),COLUMN()))=TRUNC(INDIRECT(ADDRESS(ROW(),COLUMN())))</formula>
    </cfRule>
  </conditionalFormatting>
  <conditionalFormatting sqref="S96">
    <cfRule type="expression" dxfId="1595" priority="1596">
      <formula>INDIRECT(ADDRESS(ROW(),COLUMN()))=TRUNC(INDIRECT(ADDRESS(ROW(),COLUMN())))</formula>
    </cfRule>
  </conditionalFormatting>
  <conditionalFormatting sqref="S95">
    <cfRule type="expression" dxfId="1594" priority="1595">
      <formula>INDIRECT(ADDRESS(ROW(),COLUMN()))=TRUNC(INDIRECT(ADDRESS(ROW(),COLUMN())))</formula>
    </cfRule>
  </conditionalFormatting>
  <conditionalFormatting sqref="T96:Y96">
    <cfRule type="expression" dxfId="1593" priority="1594">
      <formula>INDIRECT(ADDRESS(ROW(),COLUMN()))=TRUNC(INDIRECT(ADDRESS(ROW(),COLUMN())))</formula>
    </cfRule>
  </conditionalFormatting>
  <conditionalFormatting sqref="T95:Y95">
    <cfRule type="expression" dxfId="1592" priority="1593">
      <formula>INDIRECT(ADDRESS(ROW(),COLUMN()))=TRUNC(INDIRECT(ADDRESS(ROW(),COLUMN())))</formula>
    </cfRule>
  </conditionalFormatting>
  <conditionalFormatting sqref="Z96">
    <cfRule type="expression" dxfId="1591" priority="1592">
      <formula>INDIRECT(ADDRESS(ROW(),COLUMN()))=TRUNC(INDIRECT(ADDRESS(ROW(),COLUMN())))</formula>
    </cfRule>
  </conditionalFormatting>
  <conditionalFormatting sqref="Z95">
    <cfRule type="expression" dxfId="1590" priority="1591">
      <formula>INDIRECT(ADDRESS(ROW(),COLUMN()))=TRUNC(INDIRECT(ADDRESS(ROW(),COLUMN())))</formula>
    </cfRule>
  </conditionalFormatting>
  <conditionalFormatting sqref="AA96:AF96">
    <cfRule type="expression" dxfId="1589" priority="1590">
      <formula>INDIRECT(ADDRESS(ROW(),COLUMN()))=TRUNC(INDIRECT(ADDRESS(ROW(),COLUMN())))</formula>
    </cfRule>
  </conditionalFormatting>
  <conditionalFormatting sqref="AA95:AF95">
    <cfRule type="expression" dxfId="1588" priority="1589">
      <formula>INDIRECT(ADDRESS(ROW(),COLUMN()))=TRUNC(INDIRECT(ADDRESS(ROW(),COLUMN())))</formula>
    </cfRule>
  </conditionalFormatting>
  <conditionalFormatting sqref="AG96">
    <cfRule type="expression" dxfId="1587" priority="1588">
      <formula>INDIRECT(ADDRESS(ROW(),COLUMN()))=TRUNC(INDIRECT(ADDRESS(ROW(),COLUMN())))</formula>
    </cfRule>
  </conditionalFormatting>
  <conditionalFormatting sqref="AG95">
    <cfRule type="expression" dxfId="1586" priority="1587">
      <formula>INDIRECT(ADDRESS(ROW(),COLUMN()))=TRUNC(INDIRECT(ADDRESS(ROW(),COLUMN())))</formula>
    </cfRule>
  </conditionalFormatting>
  <conditionalFormatting sqref="AH96:AM96">
    <cfRule type="expression" dxfId="1585" priority="1586">
      <formula>INDIRECT(ADDRESS(ROW(),COLUMN()))=TRUNC(INDIRECT(ADDRESS(ROW(),COLUMN())))</formula>
    </cfRule>
  </conditionalFormatting>
  <conditionalFormatting sqref="AH95:AM95">
    <cfRule type="expression" dxfId="1584" priority="1585">
      <formula>INDIRECT(ADDRESS(ROW(),COLUMN()))=TRUNC(INDIRECT(ADDRESS(ROW(),COLUMN())))</formula>
    </cfRule>
  </conditionalFormatting>
  <conditionalFormatting sqref="AN96">
    <cfRule type="expression" dxfId="1583" priority="1584">
      <formula>INDIRECT(ADDRESS(ROW(),COLUMN()))=TRUNC(INDIRECT(ADDRESS(ROW(),COLUMN())))</formula>
    </cfRule>
  </conditionalFormatting>
  <conditionalFormatting sqref="AN95">
    <cfRule type="expression" dxfId="1582" priority="1583">
      <formula>INDIRECT(ADDRESS(ROW(),COLUMN()))=TRUNC(INDIRECT(ADDRESS(ROW(),COLUMN())))</formula>
    </cfRule>
  </conditionalFormatting>
  <conditionalFormatting sqref="AO96:AT96">
    <cfRule type="expression" dxfId="1581" priority="1582">
      <formula>INDIRECT(ADDRESS(ROW(),COLUMN()))=TRUNC(INDIRECT(ADDRESS(ROW(),COLUMN())))</formula>
    </cfRule>
  </conditionalFormatting>
  <conditionalFormatting sqref="AO95:AT95">
    <cfRule type="expression" dxfId="1580" priority="1581">
      <formula>INDIRECT(ADDRESS(ROW(),COLUMN()))=TRUNC(INDIRECT(ADDRESS(ROW(),COLUMN())))</formula>
    </cfRule>
  </conditionalFormatting>
  <conditionalFormatting sqref="AU96">
    <cfRule type="expression" dxfId="1579" priority="1580">
      <formula>INDIRECT(ADDRESS(ROW(),COLUMN()))=TRUNC(INDIRECT(ADDRESS(ROW(),COLUMN())))</formula>
    </cfRule>
  </conditionalFormatting>
  <conditionalFormatting sqref="AU95">
    <cfRule type="expression" dxfId="1578" priority="1579">
      <formula>INDIRECT(ADDRESS(ROW(),COLUMN()))=TRUNC(INDIRECT(ADDRESS(ROW(),COLUMN())))</formula>
    </cfRule>
  </conditionalFormatting>
  <conditionalFormatting sqref="AV96:AW96">
    <cfRule type="expression" dxfId="1577" priority="1578">
      <formula>INDIRECT(ADDRESS(ROW(),COLUMN()))=TRUNC(INDIRECT(ADDRESS(ROW(),COLUMN())))</formula>
    </cfRule>
  </conditionalFormatting>
  <conditionalFormatting sqref="AV95:AW95">
    <cfRule type="expression" dxfId="1576" priority="1577">
      <formula>INDIRECT(ADDRESS(ROW(),COLUMN()))=TRUNC(INDIRECT(ADDRESS(ROW(),COLUMN())))</formula>
    </cfRule>
  </conditionalFormatting>
  <conditionalFormatting sqref="AX98:BA99">
    <cfRule type="expression" dxfId="1575" priority="1576">
      <formula>INDIRECT(ADDRESS(ROW(),COLUMN()))=TRUNC(INDIRECT(ADDRESS(ROW(),COLUMN())))</formula>
    </cfRule>
  </conditionalFormatting>
  <conditionalFormatting sqref="S99">
    <cfRule type="expression" dxfId="1574" priority="1575">
      <formula>INDIRECT(ADDRESS(ROW(),COLUMN()))=TRUNC(INDIRECT(ADDRESS(ROW(),COLUMN())))</formula>
    </cfRule>
  </conditionalFormatting>
  <conditionalFormatting sqref="S98">
    <cfRule type="expression" dxfId="1573" priority="1574">
      <formula>INDIRECT(ADDRESS(ROW(),COLUMN()))=TRUNC(INDIRECT(ADDRESS(ROW(),COLUMN())))</formula>
    </cfRule>
  </conditionalFormatting>
  <conditionalFormatting sqref="T99:Y99">
    <cfRule type="expression" dxfId="1572" priority="1573">
      <formula>INDIRECT(ADDRESS(ROW(),COLUMN()))=TRUNC(INDIRECT(ADDRESS(ROW(),COLUMN())))</formula>
    </cfRule>
  </conditionalFormatting>
  <conditionalFormatting sqref="T98:Y98">
    <cfRule type="expression" dxfId="1571" priority="1572">
      <formula>INDIRECT(ADDRESS(ROW(),COLUMN()))=TRUNC(INDIRECT(ADDRESS(ROW(),COLUMN())))</formula>
    </cfRule>
  </conditionalFormatting>
  <conditionalFormatting sqref="Z99">
    <cfRule type="expression" dxfId="1570" priority="1571">
      <formula>INDIRECT(ADDRESS(ROW(),COLUMN()))=TRUNC(INDIRECT(ADDRESS(ROW(),COLUMN())))</formula>
    </cfRule>
  </conditionalFormatting>
  <conditionalFormatting sqref="Z98">
    <cfRule type="expression" dxfId="1569" priority="1570">
      <formula>INDIRECT(ADDRESS(ROW(),COLUMN()))=TRUNC(INDIRECT(ADDRESS(ROW(),COLUMN())))</formula>
    </cfRule>
  </conditionalFormatting>
  <conditionalFormatting sqref="AA99:AF99">
    <cfRule type="expression" dxfId="1568" priority="1569">
      <formula>INDIRECT(ADDRESS(ROW(),COLUMN()))=TRUNC(INDIRECT(ADDRESS(ROW(),COLUMN())))</formula>
    </cfRule>
  </conditionalFormatting>
  <conditionalFormatting sqref="AA98:AF98">
    <cfRule type="expression" dxfId="1567" priority="1568">
      <formula>INDIRECT(ADDRESS(ROW(),COLUMN()))=TRUNC(INDIRECT(ADDRESS(ROW(),COLUMN())))</formula>
    </cfRule>
  </conditionalFormatting>
  <conditionalFormatting sqref="AG99">
    <cfRule type="expression" dxfId="1566" priority="1567">
      <formula>INDIRECT(ADDRESS(ROW(),COLUMN()))=TRUNC(INDIRECT(ADDRESS(ROW(),COLUMN())))</formula>
    </cfRule>
  </conditionalFormatting>
  <conditionalFormatting sqref="AG98">
    <cfRule type="expression" dxfId="1565" priority="1566">
      <formula>INDIRECT(ADDRESS(ROW(),COLUMN()))=TRUNC(INDIRECT(ADDRESS(ROW(),COLUMN())))</formula>
    </cfRule>
  </conditionalFormatting>
  <conditionalFormatting sqref="AH99:AM99">
    <cfRule type="expression" dxfId="1564" priority="1565">
      <formula>INDIRECT(ADDRESS(ROW(),COLUMN()))=TRUNC(INDIRECT(ADDRESS(ROW(),COLUMN())))</formula>
    </cfRule>
  </conditionalFormatting>
  <conditionalFormatting sqref="AH98:AM98">
    <cfRule type="expression" dxfId="1563" priority="1564">
      <formula>INDIRECT(ADDRESS(ROW(),COLUMN()))=TRUNC(INDIRECT(ADDRESS(ROW(),COLUMN())))</formula>
    </cfRule>
  </conditionalFormatting>
  <conditionalFormatting sqref="AN99">
    <cfRule type="expression" dxfId="1562" priority="1563">
      <formula>INDIRECT(ADDRESS(ROW(),COLUMN()))=TRUNC(INDIRECT(ADDRESS(ROW(),COLUMN())))</formula>
    </cfRule>
  </conditionalFormatting>
  <conditionalFormatting sqref="AN98">
    <cfRule type="expression" dxfId="1561" priority="1562">
      <formula>INDIRECT(ADDRESS(ROW(),COLUMN()))=TRUNC(INDIRECT(ADDRESS(ROW(),COLUMN())))</formula>
    </cfRule>
  </conditionalFormatting>
  <conditionalFormatting sqref="AO99:AT99">
    <cfRule type="expression" dxfId="1560" priority="1561">
      <formula>INDIRECT(ADDRESS(ROW(),COLUMN()))=TRUNC(INDIRECT(ADDRESS(ROW(),COLUMN())))</formula>
    </cfRule>
  </conditionalFormatting>
  <conditionalFormatting sqref="AO98:AT98">
    <cfRule type="expression" dxfId="1559" priority="1560">
      <formula>INDIRECT(ADDRESS(ROW(),COLUMN()))=TRUNC(INDIRECT(ADDRESS(ROW(),COLUMN())))</formula>
    </cfRule>
  </conditionalFormatting>
  <conditionalFormatting sqref="AU99">
    <cfRule type="expression" dxfId="1558" priority="1559">
      <formula>INDIRECT(ADDRESS(ROW(),COLUMN()))=TRUNC(INDIRECT(ADDRESS(ROW(),COLUMN())))</formula>
    </cfRule>
  </conditionalFormatting>
  <conditionalFormatting sqref="AU98">
    <cfRule type="expression" dxfId="1557" priority="1558">
      <formula>INDIRECT(ADDRESS(ROW(),COLUMN()))=TRUNC(INDIRECT(ADDRESS(ROW(),COLUMN())))</formula>
    </cfRule>
  </conditionalFormatting>
  <conditionalFormatting sqref="AV99:AW99">
    <cfRule type="expression" dxfId="1556" priority="1557">
      <formula>INDIRECT(ADDRESS(ROW(),COLUMN()))=TRUNC(INDIRECT(ADDRESS(ROW(),COLUMN())))</formula>
    </cfRule>
  </conditionalFormatting>
  <conditionalFormatting sqref="AV98:AW98">
    <cfRule type="expression" dxfId="1555" priority="1556">
      <formula>INDIRECT(ADDRESS(ROW(),COLUMN()))=TRUNC(INDIRECT(ADDRESS(ROW(),COLUMN())))</formula>
    </cfRule>
  </conditionalFormatting>
  <conditionalFormatting sqref="AX101:BA102">
    <cfRule type="expression" dxfId="1554" priority="1555">
      <formula>INDIRECT(ADDRESS(ROW(),COLUMN()))=TRUNC(INDIRECT(ADDRESS(ROW(),COLUMN())))</formula>
    </cfRule>
  </conditionalFormatting>
  <conditionalFormatting sqref="S102">
    <cfRule type="expression" dxfId="1553" priority="1554">
      <formula>INDIRECT(ADDRESS(ROW(),COLUMN()))=TRUNC(INDIRECT(ADDRESS(ROW(),COLUMN())))</formula>
    </cfRule>
  </conditionalFormatting>
  <conditionalFormatting sqref="S101">
    <cfRule type="expression" dxfId="1552" priority="1553">
      <formula>INDIRECT(ADDRESS(ROW(),COLUMN()))=TRUNC(INDIRECT(ADDRESS(ROW(),COLUMN())))</formula>
    </cfRule>
  </conditionalFormatting>
  <conditionalFormatting sqref="T102:Y102">
    <cfRule type="expression" dxfId="1551" priority="1552">
      <formula>INDIRECT(ADDRESS(ROW(),COLUMN()))=TRUNC(INDIRECT(ADDRESS(ROW(),COLUMN())))</formula>
    </cfRule>
  </conditionalFormatting>
  <conditionalFormatting sqref="T101:Y101">
    <cfRule type="expression" dxfId="1550" priority="1551">
      <formula>INDIRECT(ADDRESS(ROW(),COLUMN()))=TRUNC(INDIRECT(ADDRESS(ROW(),COLUMN())))</formula>
    </cfRule>
  </conditionalFormatting>
  <conditionalFormatting sqref="Z102">
    <cfRule type="expression" dxfId="1549" priority="1550">
      <formula>INDIRECT(ADDRESS(ROW(),COLUMN()))=TRUNC(INDIRECT(ADDRESS(ROW(),COLUMN())))</formula>
    </cfRule>
  </conditionalFormatting>
  <conditionalFormatting sqref="Z101">
    <cfRule type="expression" dxfId="1548" priority="1549">
      <formula>INDIRECT(ADDRESS(ROW(),COLUMN()))=TRUNC(INDIRECT(ADDRESS(ROW(),COLUMN())))</formula>
    </cfRule>
  </conditionalFormatting>
  <conditionalFormatting sqref="AA102:AF102">
    <cfRule type="expression" dxfId="1547" priority="1548">
      <formula>INDIRECT(ADDRESS(ROW(),COLUMN()))=TRUNC(INDIRECT(ADDRESS(ROW(),COLUMN())))</formula>
    </cfRule>
  </conditionalFormatting>
  <conditionalFormatting sqref="AA101:AF101">
    <cfRule type="expression" dxfId="1546" priority="1547">
      <formula>INDIRECT(ADDRESS(ROW(),COLUMN()))=TRUNC(INDIRECT(ADDRESS(ROW(),COLUMN())))</formula>
    </cfRule>
  </conditionalFormatting>
  <conditionalFormatting sqref="AG102">
    <cfRule type="expression" dxfId="1545" priority="1546">
      <formula>INDIRECT(ADDRESS(ROW(),COLUMN()))=TRUNC(INDIRECT(ADDRESS(ROW(),COLUMN())))</formula>
    </cfRule>
  </conditionalFormatting>
  <conditionalFormatting sqref="AG101">
    <cfRule type="expression" dxfId="1544" priority="1545">
      <formula>INDIRECT(ADDRESS(ROW(),COLUMN()))=TRUNC(INDIRECT(ADDRESS(ROW(),COLUMN())))</formula>
    </cfRule>
  </conditionalFormatting>
  <conditionalFormatting sqref="AH102:AM102">
    <cfRule type="expression" dxfId="1543" priority="1544">
      <formula>INDIRECT(ADDRESS(ROW(),COLUMN()))=TRUNC(INDIRECT(ADDRESS(ROW(),COLUMN())))</formula>
    </cfRule>
  </conditionalFormatting>
  <conditionalFormatting sqref="AH101:AM101">
    <cfRule type="expression" dxfId="1542" priority="1543">
      <formula>INDIRECT(ADDRESS(ROW(),COLUMN()))=TRUNC(INDIRECT(ADDRESS(ROW(),COLUMN())))</formula>
    </cfRule>
  </conditionalFormatting>
  <conditionalFormatting sqref="AN102">
    <cfRule type="expression" dxfId="1541" priority="1542">
      <formula>INDIRECT(ADDRESS(ROW(),COLUMN()))=TRUNC(INDIRECT(ADDRESS(ROW(),COLUMN())))</formula>
    </cfRule>
  </conditionalFormatting>
  <conditionalFormatting sqref="AN101">
    <cfRule type="expression" dxfId="1540" priority="1541">
      <formula>INDIRECT(ADDRESS(ROW(),COLUMN()))=TRUNC(INDIRECT(ADDRESS(ROW(),COLUMN())))</formula>
    </cfRule>
  </conditionalFormatting>
  <conditionalFormatting sqref="AO102:AT102">
    <cfRule type="expression" dxfId="1539" priority="1540">
      <formula>INDIRECT(ADDRESS(ROW(),COLUMN()))=TRUNC(INDIRECT(ADDRESS(ROW(),COLUMN())))</formula>
    </cfRule>
  </conditionalFormatting>
  <conditionalFormatting sqref="AO101:AT101">
    <cfRule type="expression" dxfId="1538" priority="1539">
      <formula>INDIRECT(ADDRESS(ROW(),COLUMN()))=TRUNC(INDIRECT(ADDRESS(ROW(),COLUMN())))</formula>
    </cfRule>
  </conditionalFormatting>
  <conditionalFormatting sqref="AU102">
    <cfRule type="expression" dxfId="1537" priority="1538">
      <formula>INDIRECT(ADDRESS(ROW(),COLUMN()))=TRUNC(INDIRECT(ADDRESS(ROW(),COLUMN())))</formula>
    </cfRule>
  </conditionalFormatting>
  <conditionalFormatting sqref="AU101">
    <cfRule type="expression" dxfId="1536" priority="1537">
      <formula>INDIRECT(ADDRESS(ROW(),COLUMN()))=TRUNC(INDIRECT(ADDRESS(ROW(),COLUMN())))</formula>
    </cfRule>
  </conditionalFormatting>
  <conditionalFormatting sqref="AV102:AW102">
    <cfRule type="expression" dxfId="1535" priority="1536">
      <formula>INDIRECT(ADDRESS(ROW(),COLUMN()))=TRUNC(INDIRECT(ADDRESS(ROW(),COLUMN())))</formula>
    </cfRule>
  </conditionalFormatting>
  <conditionalFormatting sqref="AV101:AW101">
    <cfRule type="expression" dxfId="1534" priority="1535">
      <formula>INDIRECT(ADDRESS(ROW(),COLUMN()))=TRUNC(INDIRECT(ADDRESS(ROW(),COLUMN())))</formula>
    </cfRule>
  </conditionalFormatting>
  <conditionalFormatting sqref="AX104:BA105">
    <cfRule type="expression" dxfId="1533" priority="1534">
      <formula>INDIRECT(ADDRESS(ROW(),COLUMN()))=TRUNC(INDIRECT(ADDRESS(ROW(),COLUMN())))</formula>
    </cfRule>
  </conditionalFormatting>
  <conditionalFormatting sqref="S105">
    <cfRule type="expression" dxfId="1532" priority="1533">
      <formula>INDIRECT(ADDRESS(ROW(),COLUMN()))=TRUNC(INDIRECT(ADDRESS(ROW(),COLUMN())))</formula>
    </cfRule>
  </conditionalFormatting>
  <conditionalFormatting sqref="S104">
    <cfRule type="expression" dxfId="1531" priority="1532">
      <formula>INDIRECT(ADDRESS(ROW(),COLUMN()))=TRUNC(INDIRECT(ADDRESS(ROW(),COLUMN())))</formula>
    </cfRule>
  </conditionalFormatting>
  <conditionalFormatting sqref="T105:Y105">
    <cfRule type="expression" dxfId="1530" priority="1531">
      <formula>INDIRECT(ADDRESS(ROW(),COLUMN()))=TRUNC(INDIRECT(ADDRESS(ROW(),COLUMN())))</formula>
    </cfRule>
  </conditionalFormatting>
  <conditionalFormatting sqref="T104:Y104">
    <cfRule type="expression" dxfId="1529" priority="1530">
      <formula>INDIRECT(ADDRESS(ROW(),COLUMN()))=TRUNC(INDIRECT(ADDRESS(ROW(),COLUMN())))</formula>
    </cfRule>
  </conditionalFormatting>
  <conditionalFormatting sqref="Z105">
    <cfRule type="expression" dxfId="1528" priority="1529">
      <formula>INDIRECT(ADDRESS(ROW(),COLUMN()))=TRUNC(INDIRECT(ADDRESS(ROW(),COLUMN())))</formula>
    </cfRule>
  </conditionalFormatting>
  <conditionalFormatting sqref="Z104">
    <cfRule type="expression" dxfId="1527" priority="1528">
      <formula>INDIRECT(ADDRESS(ROW(),COLUMN()))=TRUNC(INDIRECT(ADDRESS(ROW(),COLUMN())))</formula>
    </cfRule>
  </conditionalFormatting>
  <conditionalFormatting sqref="AA105:AF105">
    <cfRule type="expression" dxfId="1526" priority="1527">
      <formula>INDIRECT(ADDRESS(ROW(),COLUMN()))=TRUNC(INDIRECT(ADDRESS(ROW(),COLUMN())))</formula>
    </cfRule>
  </conditionalFormatting>
  <conditionalFormatting sqref="AA104:AF104">
    <cfRule type="expression" dxfId="1525" priority="1526">
      <formula>INDIRECT(ADDRESS(ROW(),COLUMN()))=TRUNC(INDIRECT(ADDRESS(ROW(),COLUMN())))</formula>
    </cfRule>
  </conditionalFormatting>
  <conditionalFormatting sqref="AG105">
    <cfRule type="expression" dxfId="1524" priority="1525">
      <formula>INDIRECT(ADDRESS(ROW(),COLUMN()))=TRUNC(INDIRECT(ADDRESS(ROW(),COLUMN())))</formula>
    </cfRule>
  </conditionalFormatting>
  <conditionalFormatting sqref="AG104">
    <cfRule type="expression" dxfId="1523" priority="1524">
      <formula>INDIRECT(ADDRESS(ROW(),COLUMN()))=TRUNC(INDIRECT(ADDRESS(ROW(),COLUMN())))</formula>
    </cfRule>
  </conditionalFormatting>
  <conditionalFormatting sqref="AH105:AM105">
    <cfRule type="expression" dxfId="1522" priority="1523">
      <formula>INDIRECT(ADDRESS(ROW(),COLUMN()))=TRUNC(INDIRECT(ADDRESS(ROW(),COLUMN())))</formula>
    </cfRule>
  </conditionalFormatting>
  <conditionalFormatting sqref="AH104:AM104">
    <cfRule type="expression" dxfId="1521" priority="1522">
      <formula>INDIRECT(ADDRESS(ROW(),COLUMN()))=TRUNC(INDIRECT(ADDRESS(ROW(),COLUMN())))</formula>
    </cfRule>
  </conditionalFormatting>
  <conditionalFormatting sqref="AN105">
    <cfRule type="expression" dxfId="1520" priority="1521">
      <formula>INDIRECT(ADDRESS(ROW(),COLUMN()))=TRUNC(INDIRECT(ADDRESS(ROW(),COLUMN())))</formula>
    </cfRule>
  </conditionalFormatting>
  <conditionalFormatting sqref="AN104">
    <cfRule type="expression" dxfId="1519" priority="1520">
      <formula>INDIRECT(ADDRESS(ROW(),COLUMN()))=TRUNC(INDIRECT(ADDRESS(ROW(),COLUMN())))</formula>
    </cfRule>
  </conditionalFormatting>
  <conditionalFormatting sqref="AO105:AT105">
    <cfRule type="expression" dxfId="1518" priority="1519">
      <formula>INDIRECT(ADDRESS(ROW(),COLUMN()))=TRUNC(INDIRECT(ADDRESS(ROW(),COLUMN())))</formula>
    </cfRule>
  </conditionalFormatting>
  <conditionalFormatting sqref="AO104:AT104">
    <cfRule type="expression" dxfId="1517" priority="1518">
      <formula>INDIRECT(ADDRESS(ROW(),COLUMN()))=TRUNC(INDIRECT(ADDRESS(ROW(),COLUMN())))</formula>
    </cfRule>
  </conditionalFormatting>
  <conditionalFormatting sqref="AU105">
    <cfRule type="expression" dxfId="1516" priority="1517">
      <formula>INDIRECT(ADDRESS(ROW(),COLUMN()))=TRUNC(INDIRECT(ADDRESS(ROW(),COLUMN())))</formula>
    </cfRule>
  </conditionalFormatting>
  <conditionalFormatting sqref="AU104">
    <cfRule type="expression" dxfId="1515" priority="1516">
      <formula>INDIRECT(ADDRESS(ROW(),COLUMN()))=TRUNC(INDIRECT(ADDRESS(ROW(),COLUMN())))</formula>
    </cfRule>
  </conditionalFormatting>
  <conditionalFormatting sqref="AV105:AW105">
    <cfRule type="expression" dxfId="1514" priority="1515">
      <formula>INDIRECT(ADDRESS(ROW(),COLUMN()))=TRUNC(INDIRECT(ADDRESS(ROW(),COLUMN())))</formula>
    </cfRule>
  </conditionalFormatting>
  <conditionalFormatting sqref="AV104:AW104">
    <cfRule type="expression" dxfId="1513" priority="1514">
      <formula>INDIRECT(ADDRESS(ROW(),COLUMN()))=TRUNC(INDIRECT(ADDRESS(ROW(),COLUMN())))</formula>
    </cfRule>
  </conditionalFormatting>
  <conditionalFormatting sqref="AX107:BA108">
    <cfRule type="expression" dxfId="1512" priority="1513">
      <formula>INDIRECT(ADDRESS(ROW(),COLUMN()))=TRUNC(INDIRECT(ADDRESS(ROW(),COLUMN())))</formula>
    </cfRule>
  </conditionalFormatting>
  <conditionalFormatting sqref="S108">
    <cfRule type="expression" dxfId="1511" priority="1512">
      <formula>INDIRECT(ADDRESS(ROW(),COLUMN()))=TRUNC(INDIRECT(ADDRESS(ROW(),COLUMN())))</formula>
    </cfRule>
  </conditionalFormatting>
  <conditionalFormatting sqref="S107">
    <cfRule type="expression" dxfId="1510" priority="1511">
      <formula>INDIRECT(ADDRESS(ROW(),COLUMN()))=TRUNC(INDIRECT(ADDRESS(ROW(),COLUMN())))</formula>
    </cfRule>
  </conditionalFormatting>
  <conditionalFormatting sqref="T108:Y108">
    <cfRule type="expression" dxfId="1509" priority="1510">
      <formula>INDIRECT(ADDRESS(ROW(),COLUMN()))=TRUNC(INDIRECT(ADDRESS(ROW(),COLUMN())))</formula>
    </cfRule>
  </conditionalFormatting>
  <conditionalFormatting sqref="T107:Y107">
    <cfRule type="expression" dxfId="1508" priority="1509">
      <formula>INDIRECT(ADDRESS(ROW(),COLUMN()))=TRUNC(INDIRECT(ADDRESS(ROW(),COLUMN())))</formula>
    </cfRule>
  </conditionalFormatting>
  <conditionalFormatting sqref="Z108">
    <cfRule type="expression" dxfId="1507" priority="1508">
      <formula>INDIRECT(ADDRESS(ROW(),COLUMN()))=TRUNC(INDIRECT(ADDRESS(ROW(),COLUMN())))</formula>
    </cfRule>
  </conditionalFormatting>
  <conditionalFormatting sqref="Z107">
    <cfRule type="expression" dxfId="1506" priority="1507">
      <formula>INDIRECT(ADDRESS(ROW(),COLUMN()))=TRUNC(INDIRECT(ADDRESS(ROW(),COLUMN())))</formula>
    </cfRule>
  </conditionalFormatting>
  <conditionalFormatting sqref="AA108:AF108">
    <cfRule type="expression" dxfId="1505" priority="1506">
      <formula>INDIRECT(ADDRESS(ROW(),COLUMN()))=TRUNC(INDIRECT(ADDRESS(ROW(),COLUMN())))</formula>
    </cfRule>
  </conditionalFormatting>
  <conditionalFormatting sqref="AA107:AF107">
    <cfRule type="expression" dxfId="1504" priority="1505">
      <formula>INDIRECT(ADDRESS(ROW(),COLUMN()))=TRUNC(INDIRECT(ADDRESS(ROW(),COLUMN())))</formula>
    </cfRule>
  </conditionalFormatting>
  <conditionalFormatting sqref="AG108">
    <cfRule type="expression" dxfId="1503" priority="1504">
      <formula>INDIRECT(ADDRESS(ROW(),COLUMN()))=TRUNC(INDIRECT(ADDRESS(ROW(),COLUMN())))</formula>
    </cfRule>
  </conditionalFormatting>
  <conditionalFormatting sqref="AG107">
    <cfRule type="expression" dxfId="1502" priority="1503">
      <formula>INDIRECT(ADDRESS(ROW(),COLUMN()))=TRUNC(INDIRECT(ADDRESS(ROW(),COLUMN())))</formula>
    </cfRule>
  </conditionalFormatting>
  <conditionalFormatting sqref="AH108:AM108">
    <cfRule type="expression" dxfId="1501" priority="1502">
      <formula>INDIRECT(ADDRESS(ROW(),COLUMN()))=TRUNC(INDIRECT(ADDRESS(ROW(),COLUMN())))</formula>
    </cfRule>
  </conditionalFormatting>
  <conditionalFormatting sqref="AH107:AM107">
    <cfRule type="expression" dxfId="1500" priority="1501">
      <formula>INDIRECT(ADDRESS(ROW(),COLUMN()))=TRUNC(INDIRECT(ADDRESS(ROW(),COLUMN())))</formula>
    </cfRule>
  </conditionalFormatting>
  <conditionalFormatting sqref="AN108">
    <cfRule type="expression" dxfId="1499" priority="1500">
      <formula>INDIRECT(ADDRESS(ROW(),COLUMN()))=TRUNC(INDIRECT(ADDRESS(ROW(),COLUMN())))</formula>
    </cfRule>
  </conditionalFormatting>
  <conditionalFormatting sqref="AN107">
    <cfRule type="expression" dxfId="1498" priority="1499">
      <formula>INDIRECT(ADDRESS(ROW(),COLUMN()))=TRUNC(INDIRECT(ADDRESS(ROW(),COLUMN())))</formula>
    </cfRule>
  </conditionalFormatting>
  <conditionalFormatting sqref="AO108:AT108">
    <cfRule type="expression" dxfId="1497" priority="1498">
      <formula>INDIRECT(ADDRESS(ROW(),COLUMN()))=TRUNC(INDIRECT(ADDRESS(ROW(),COLUMN())))</formula>
    </cfRule>
  </conditionalFormatting>
  <conditionalFormatting sqref="AO107:AT107">
    <cfRule type="expression" dxfId="1496" priority="1497">
      <formula>INDIRECT(ADDRESS(ROW(),COLUMN()))=TRUNC(INDIRECT(ADDRESS(ROW(),COLUMN())))</formula>
    </cfRule>
  </conditionalFormatting>
  <conditionalFormatting sqref="AU108">
    <cfRule type="expression" dxfId="1495" priority="1496">
      <formula>INDIRECT(ADDRESS(ROW(),COLUMN()))=TRUNC(INDIRECT(ADDRESS(ROW(),COLUMN())))</formula>
    </cfRule>
  </conditionalFormatting>
  <conditionalFormatting sqref="AU107">
    <cfRule type="expression" dxfId="1494" priority="1495">
      <formula>INDIRECT(ADDRESS(ROW(),COLUMN()))=TRUNC(INDIRECT(ADDRESS(ROW(),COLUMN())))</formula>
    </cfRule>
  </conditionalFormatting>
  <conditionalFormatting sqref="AV108:AW108">
    <cfRule type="expression" dxfId="1493" priority="1494">
      <formula>INDIRECT(ADDRESS(ROW(),COLUMN()))=TRUNC(INDIRECT(ADDRESS(ROW(),COLUMN())))</formula>
    </cfRule>
  </conditionalFormatting>
  <conditionalFormatting sqref="AV107:AW107">
    <cfRule type="expression" dxfId="1492" priority="1493">
      <formula>INDIRECT(ADDRESS(ROW(),COLUMN()))=TRUNC(INDIRECT(ADDRESS(ROW(),COLUMN())))</formula>
    </cfRule>
  </conditionalFormatting>
  <conditionalFormatting sqref="AX110:BA111">
    <cfRule type="expression" dxfId="1491" priority="1492">
      <formula>INDIRECT(ADDRESS(ROW(),COLUMN()))=TRUNC(INDIRECT(ADDRESS(ROW(),COLUMN())))</formula>
    </cfRule>
  </conditionalFormatting>
  <conditionalFormatting sqref="S111">
    <cfRule type="expression" dxfId="1490" priority="1491">
      <formula>INDIRECT(ADDRESS(ROW(),COLUMN()))=TRUNC(INDIRECT(ADDRESS(ROW(),COLUMN())))</formula>
    </cfRule>
  </conditionalFormatting>
  <conditionalFormatting sqref="S110">
    <cfRule type="expression" dxfId="1489" priority="1490">
      <formula>INDIRECT(ADDRESS(ROW(),COLUMN()))=TRUNC(INDIRECT(ADDRESS(ROW(),COLUMN())))</formula>
    </cfRule>
  </conditionalFormatting>
  <conditionalFormatting sqref="T111:Y111">
    <cfRule type="expression" dxfId="1488" priority="1489">
      <formula>INDIRECT(ADDRESS(ROW(),COLUMN()))=TRUNC(INDIRECT(ADDRESS(ROW(),COLUMN())))</formula>
    </cfRule>
  </conditionalFormatting>
  <conditionalFormatting sqref="T110:Y110">
    <cfRule type="expression" dxfId="1487" priority="1488">
      <formula>INDIRECT(ADDRESS(ROW(),COLUMN()))=TRUNC(INDIRECT(ADDRESS(ROW(),COLUMN())))</formula>
    </cfRule>
  </conditionalFormatting>
  <conditionalFormatting sqref="Z111">
    <cfRule type="expression" dxfId="1486" priority="1487">
      <formula>INDIRECT(ADDRESS(ROW(),COLUMN()))=TRUNC(INDIRECT(ADDRESS(ROW(),COLUMN())))</formula>
    </cfRule>
  </conditionalFormatting>
  <conditionalFormatting sqref="Z110">
    <cfRule type="expression" dxfId="1485" priority="1486">
      <formula>INDIRECT(ADDRESS(ROW(),COLUMN()))=TRUNC(INDIRECT(ADDRESS(ROW(),COLUMN())))</formula>
    </cfRule>
  </conditionalFormatting>
  <conditionalFormatting sqref="AA111:AF111">
    <cfRule type="expression" dxfId="1484" priority="1485">
      <formula>INDIRECT(ADDRESS(ROW(),COLUMN()))=TRUNC(INDIRECT(ADDRESS(ROW(),COLUMN())))</formula>
    </cfRule>
  </conditionalFormatting>
  <conditionalFormatting sqref="AA110:AF110">
    <cfRule type="expression" dxfId="1483" priority="1484">
      <formula>INDIRECT(ADDRESS(ROW(),COLUMN()))=TRUNC(INDIRECT(ADDRESS(ROW(),COLUMN())))</formula>
    </cfRule>
  </conditionalFormatting>
  <conditionalFormatting sqref="AG111">
    <cfRule type="expression" dxfId="1482" priority="1483">
      <formula>INDIRECT(ADDRESS(ROW(),COLUMN()))=TRUNC(INDIRECT(ADDRESS(ROW(),COLUMN())))</formula>
    </cfRule>
  </conditionalFormatting>
  <conditionalFormatting sqref="AG110">
    <cfRule type="expression" dxfId="1481" priority="1482">
      <formula>INDIRECT(ADDRESS(ROW(),COLUMN()))=TRUNC(INDIRECT(ADDRESS(ROW(),COLUMN())))</formula>
    </cfRule>
  </conditionalFormatting>
  <conditionalFormatting sqref="AH111:AM111">
    <cfRule type="expression" dxfId="1480" priority="1481">
      <formula>INDIRECT(ADDRESS(ROW(),COLUMN()))=TRUNC(INDIRECT(ADDRESS(ROW(),COLUMN())))</formula>
    </cfRule>
  </conditionalFormatting>
  <conditionalFormatting sqref="AH110:AM110">
    <cfRule type="expression" dxfId="1479" priority="1480">
      <formula>INDIRECT(ADDRESS(ROW(),COLUMN()))=TRUNC(INDIRECT(ADDRESS(ROW(),COLUMN())))</formula>
    </cfRule>
  </conditionalFormatting>
  <conditionalFormatting sqref="AN111">
    <cfRule type="expression" dxfId="1478" priority="1479">
      <formula>INDIRECT(ADDRESS(ROW(),COLUMN()))=TRUNC(INDIRECT(ADDRESS(ROW(),COLUMN())))</formula>
    </cfRule>
  </conditionalFormatting>
  <conditionalFormatting sqref="AN110">
    <cfRule type="expression" dxfId="1477" priority="1478">
      <formula>INDIRECT(ADDRESS(ROW(),COLUMN()))=TRUNC(INDIRECT(ADDRESS(ROW(),COLUMN())))</formula>
    </cfRule>
  </conditionalFormatting>
  <conditionalFormatting sqref="AO111:AT111">
    <cfRule type="expression" dxfId="1476" priority="1477">
      <formula>INDIRECT(ADDRESS(ROW(),COLUMN()))=TRUNC(INDIRECT(ADDRESS(ROW(),COLUMN())))</formula>
    </cfRule>
  </conditionalFormatting>
  <conditionalFormatting sqref="AO110:AT110">
    <cfRule type="expression" dxfId="1475" priority="1476">
      <formula>INDIRECT(ADDRESS(ROW(),COLUMN()))=TRUNC(INDIRECT(ADDRESS(ROW(),COLUMN())))</formula>
    </cfRule>
  </conditionalFormatting>
  <conditionalFormatting sqref="AU111">
    <cfRule type="expression" dxfId="1474" priority="1475">
      <formula>INDIRECT(ADDRESS(ROW(),COLUMN()))=TRUNC(INDIRECT(ADDRESS(ROW(),COLUMN())))</formula>
    </cfRule>
  </conditionalFormatting>
  <conditionalFormatting sqref="AU110">
    <cfRule type="expression" dxfId="1473" priority="1474">
      <formula>INDIRECT(ADDRESS(ROW(),COLUMN()))=TRUNC(INDIRECT(ADDRESS(ROW(),COLUMN())))</formula>
    </cfRule>
  </conditionalFormatting>
  <conditionalFormatting sqref="AV111:AW111">
    <cfRule type="expression" dxfId="1472" priority="1473">
      <formula>INDIRECT(ADDRESS(ROW(),COLUMN()))=TRUNC(INDIRECT(ADDRESS(ROW(),COLUMN())))</formula>
    </cfRule>
  </conditionalFormatting>
  <conditionalFormatting sqref="AV110:AW110">
    <cfRule type="expression" dxfId="1471" priority="1472">
      <formula>INDIRECT(ADDRESS(ROW(),COLUMN()))=TRUNC(INDIRECT(ADDRESS(ROW(),COLUMN())))</formula>
    </cfRule>
  </conditionalFormatting>
  <conditionalFormatting sqref="AX113:BA114">
    <cfRule type="expression" dxfId="1470" priority="1471">
      <formula>INDIRECT(ADDRESS(ROW(),COLUMN()))=TRUNC(INDIRECT(ADDRESS(ROW(),COLUMN())))</formula>
    </cfRule>
  </conditionalFormatting>
  <conditionalFormatting sqref="S114">
    <cfRule type="expression" dxfId="1469" priority="1470">
      <formula>INDIRECT(ADDRESS(ROW(),COLUMN()))=TRUNC(INDIRECT(ADDRESS(ROW(),COLUMN())))</formula>
    </cfRule>
  </conditionalFormatting>
  <conditionalFormatting sqref="S113">
    <cfRule type="expression" dxfId="1468" priority="1469">
      <formula>INDIRECT(ADDRESS(ROW(),COLUMN()))=TRUNC(INDIRECT(ADDRESS(ROW(),COLUMN())))</formula>
    </cfRule>
  </conditionalFormatting>
  <conditionalFormatting sqref="T114:Y114">
    <cfRule type="expression" dxfId="1467" priority="1468">
      <formula>INDIRECT(ADDRESS(ROW(),COLUMN()))=TRUNC(INDIRECT(ADDRESS(ROW(),COLUMN())))</formula>
    </cfRule>
  </conditionalFormatting>
  <conditionalFormatting sqref="T113:Y113">
    <cfRule type="expression" dxfId="1466" priority="1467">
      <formula>INDIRECT(ADDRESS(ROW(),COLUMN()))=TRUNC(INDIRECT(ADDRESS(ROW(),COLUMN())))</formula>
    </cfRule>
  </conditionalFormatting>
  <conditionalFormatting sqref="Z114">
    <cfRule type="expression" dxfId="1465" priority="1466">
      <formula>INDIRECT(ADDRESS(ROW(),COLUMN()))=TRUNC(INDIRECT(ADDRESS(ROW(),COLUMN())))</formula>
    </cfRule>
  </conditionalFormatting>
  <conditionalFormatting sqref="Z113">
    <cfRule type="expression" dxfId="1464" priority="1465">
      <formula>INDIRECT(ADDRESS(ROW(),COLUMN()))=TRUNC(INDIRECT(ADDRESS(ROW(),COLUMN())))</formula>
    </cfRule>
  </conditionalFormatting>
  <conditionalFormatting sqref="AA114:AF114">
    <cfRule type="expression" dxfId="1463" priority="1464">
      <formula>INDIRECT(ADDRESS(ROW(),COLUMN()))=TRUNC(INDIRECT(ADDRESS(ROW(),COLUMN())))</formula>
    </cfRule>
  </conditionalFormatting>
  <conditionalFormatting sqref="AA113:AF113">
    <cfRule type="expression" dxfId="1462" priority="1463">
      <formula>INDIRECT(ADDRESS(ROW(),COLUMN()))=TRUNC(INDIRECT(ADDRESS(ROW(),COLUMN())))</formula>
    </cfRule>
  </conditionalFormatting>
  <conditionalFormatting sqref="AG114">
    <cfRule type="expression" dxfId="1461" priority="1462">
      <formula>INDIRECT(ADDRESS(ROW(),COLUMN()))=TRUNC(INDIRECT(ADDRESS(ROW(),COLUMN())))</formula>
    </cfRule>
  </conditionalFormatting>
  <conditionalFormatting sqref="AG113">
    <cfRule type="expression" dxfId="1460" priority="1461">
      <formula>INDIRECT(ADDRESS(ROW(),COLUMN()))=TRUNC(INDIRECT(ADDRESS(ROW(),COLUMN())))</formula>
    </cfRule>
  </conditionalFormatting>
  <conditionalFormatting sqref="AH114:AM114">
    <cfRule type="expression" dxfId="1459" priority="1460">
      <formula>INDIRECT(ADDRESS(ROW(),COLUMN()))=TRUNC(INDIRECT(ADDRESS(ROW(),COLUMN())))</formula>
    </cfRule>
  </conditionalFormatting>
  <conditionalFormatting sqref="AH113:AM113">
    <cfRule type="expression" dxfId="1458" priority="1459">
      <formula>INDIRECT(ADDRESS(ROW(),COLUMN()))=TRUNC(INDIRECT(ADDRESS(ROW(),COLUMN())))</formula>
    </cfRule>
  </conditionalFormatting>
  <conditionalFormatting sqref="AN114">
    <cfRule type="expression" dxfId="1457" priority="1458">
      <formula>INDIRECT(ADDRESS(ROW(),COLUMN()))=TRUNC(INDIRECT(ADDRESS(ROW(),COLUMN())))</formula>
    </cfRule>
  </conditionalFormatting>
  <conditionalFormatting sqref="AN113">
    <cfRule type="expression" dxfId="1456" priority="1457">
      <formula>INDIRECT(ADDRESS(ROW(),COLUMN()))=TRUNC(INDIRECT(ADDRESS(ROW(),COLUMN())))</formula>
    </cfRule>
  </conditionalFormatting>
  <conditionalFormatting sqref="AO114:AT114">
    <cfRule type="expression" dxfId="1455" priority="1456">
      <formula>INDIRECT(ADDRESS(ROW(),COLUMN()))=TRUNC(INDIRECT(ADDRESS(ROW(),COLUMN())))</formula>
    </cfRule>
  </conditionalFormatting>
  <conditionalFormatting sqref="AO113:AT113">
    <cfRule type="expression" dxfId="1454" priority="1455">
      <formula>INDIRECT(ADDRESS(ROW(),COLUMN()))=TRUNC(INDIRECT(ADDRESS(ROW(),COLUMN())))</formula>
    </cfRule>
  </conditionalFormatting>
  <conditionalFormatting sqref="AU114">
    <cfRule type="expression" dxfId="1453" priority="1454">
      <formula>INDIRECT(ADDRESS(ROW(),COLUMN()))=TRUNC(INDIRECT(ADDRESS(ROW(),COLUMN())))</formula>
    </cfRule>
  </conditionalFormatting>
  <conditionalFormatting sqref="AU113">
    <cfRule type="expression" dxfId="1452" priority="1453">
      <formula>INDIRECT(ADDRESS(ROW(),COLUMN()))=TRUNC(INDIRECT(ADDRESS(ROW(),COLUMN())))</formula>
    </cfRule>
  </conditionalFormatting>
  <conditionalFormatting sqref="AV114:AW114">
    <cfRule type="expression" dxfId="1451" priority="1452">
      <formula>INDIRECT(ADDRESS(ROW(),COLUMN()))=TRUNC(INDIRECT(ADDRESS(ROW(),COLUMN())))</formula>
    </cfRule>
  </conditionalFormatting>
  <conditionalFormatting sqref="AV113:AW113">
    <cfRule type="expression" dxfId="1450" priority="1451">
      <formula>INDIRECT(ADDRESS(ROW(),COLUMN()))=TRUNC(INDIRECT(ADDRESS(ROW(),COLUMN())))</formula>
    </cfRule>
  </conditionalFormatting>
  <conditionalFormatting sqref="AX116:BA117">
    <cfRule type="expression" dxfId="1449" priority="1450">
      <formula>INDIRECT(ADDRESS(ROW(),COLUMN()))=TRUNC(INDIRECT(ADDRESS(ROW(),COLUMN())))</formula>
    </cfRule>
  </conditionalFormatting>
  <conditionalFormatting sqref="S117">
    <cfRule type="expression" dxfId="1448" priority="1449">
      <formula>INDIRECT(ADDRESS(ROW(),COLUMN()))=TRUNC(INDIRECT(ADDRESS(ROW(),COLUMN())))</formula>
    </cfRule>
  </conditionalFormatting>
  <conditionalFormatting sqref="S116">
    <cfRule type="expression" dxfId="1447" priority="1448">
      <formula>INDIRECT(ADDRESS(ROW(),COLUMN()))=TRUNC(INDIRECT(ADDRESS(ROW(),COLUMN())))</formula>
    </cfRule>
  </conditionalFormatting>
  <conditionalFormatting sqref="T117:Y117">
    <cfRule type="expression" dxfId="1446" priority="1447">
      <formula>INDIRECT(ADDRESS(ROW(),COLUMN()))=TRUNC(INDIRECT(ADDRESS(ROW(),COLUMN())))</formula>
    </cfRule>
  </conditionalFormatting>
  <conditionalFormatting sqref="T116:Y116">
    <cfRule type="expression" dxfId="1445" priority="1446">
      <formula>INDIRECT(ADDRESS(ROW(),COLUMN()))=TRUNC(INDIRECT(ADDRESS(ROW(),COLUMN())))</formula>
    </cfRule>
  </conditionalFormatting>
  <conditionalFormatting sqref="Z117">
    <cfRule type="expression" dxfId="1444" priority="1445">
      <formula>INDIRECT(ADDRESS(ROW(),COLUMN()))=TRUNC(INDIRECT(ADDRESS(ROW(),COLUMN())))</formula>
    </cfRule>
  </conditionalFormatting>
  <conditionalFormatting sqref="Z116">
    <cfRule type="expression" dxfId="1443" priority="1444">
      <formula>INDIRECT(ADDRESS(ROW(),COLUMN()))=TRUNC(INDIRECT(ADDRESS(ROW(),COLUMN())))</formula>
    </cfRule>
  </conditionalFormatting>
  <conditionalFormatting sqref="AA117:AF117">
    <cfRule type="expression" dxfId="1442" priority="1443">
      <formula>INDIRECT(ADDRESS(ROW(),COLUMN()))=TRUNC(INDIRECT(ADDRESS(ROW(),COLUMN())))</formula>
    </cfRule>
  </conditionalFormatting>
  <conditionalFormatting sqref="AA116:AF116">
    <cfRule type="expression" dxfId="1441" priority="1442">
      <formula>INDIRECT(ADDRESS(ROW(),COLUMN()))=TRUNC(INDIRECT(ADDRESS(ROW(),COLUMN())))</formula>
    </cfRule>
  </conditionalFormatting>
  <conditionalFormatting sqref="AG117">
    <cfRule type="expression" dxfId="1440" priority="1441">
      <formula>INDIRECT(ADDRESS(ROW(),COLUMN()))=TRUNC(INDIRECT(ADDRESS(ROW(),COLUMN())))</formula>
    </cfRule>
  </conditionalFormatting>
  <conditionalFormatting sqref="AG116">
    <cfRule type="expression" dxfId="1439" priority="1440">
      <formula>INDIRECT(ADDRESS(ROW(),COLUMN()))=TRUNC(INDIRECT(ADDRESS(ROW(),COLUMN())))</formula>
    </cfRule>
  </conditionalFormatting>
  <conditionalFormatting sqref="AH117:AM117">
    <cfRule type="expression" dxfId="1438" priority="1439">
      <formula>INDIRECT(ADDRESS(ROW(),COLUMN()))=TRUNC(INDIRECT(ADDRESS(ROW(),COLUMN())))</formula>
    </cfRule>
  </conditionalFormatting>
  <conditionalFormatting sqref="AH116:AM116">
    <cfRule type="expression" dxfId="1437" priority="1438">
      <formula>INDIRECT(ADDRESS(ROW(),COLUMN()))=TRUNC(INDIRECT(ADDRESS(ROW(),COLUMN())))</formula>
    </cfRule>
  </conditionalFormatting>
  <conditionalFormatting sqref="AN117">
    <cfRule type="expression" dxfId="1436" priority="1437">
      <formula>INDIRECT(ADDRESS(ROW(),COLUMN()))=TRUNC(INDIRECT(ADDRESS(ROW(),COLUMN())))</formula>
    </cfRule>
  </conditionalFormatting>
  <conditionalFormatting sqref="AN116">
    <cfRule type="expression" dxfId="1435" priority="1436">
      <formula>INDIRECT(ADDRESS(ROW(),COLUMN()))=TRUNC(INDIRECT(ADDRESS(ROW(),COLUMN())))</formula>
    </cfRule>
  </conditionalFormatting>
  <conditionalFormatting sqref="AO117:AT117">
    <cfRule type="expression" dxfId="1434" priority="1435">
      <formula>INDIRECT(ADDRESS(ROW(),COLUMN()))=TRUNC(INDIRECT(ADDRESS(ROW(),COLUMN())))</formula>
    </cfRule>
  </conditionalFormatting>
  <conditionalFormatting sqref="AO116:AT116">
    <cfRule type="expression" dxfId="1433" priority="1434">
      <formula>INDIRECT(ADDRESS(ROW(),COLUMN()))=TRUNC(INDIRECT(ADDRESS(ROW(),COLUMN())))</formula>
    </cfRule>
  </conditionalFormatting>
  <conditionalFormatting sqref="AU117">
    <cfRule type="expression" dxfId="1432" priority="1433">
      <formula>INDIRECT(ADDRESS(ROW(),COLUMN()))=TRUNC(INDIRECT(ADDRESS(ROW(),COLUMN())))</formula>
    </cfRule>
  </conditionalFormatting>
  <conditionalFormatting sqref="AU116">
    <cfRule type="expression" dxfId="1431" priority="1432">
      <formula>INDIRECT(ADDRESS(ROW(),COLUMN()))=TRUNC(INDIRECT(ADDRESS(ROW(),COLUMN())))</formula>
    </cfRule>
  </conditionalFormatting>
  <conditionalFormatting sqref="AV117:AW117">
    <cfRule type="expression" dxfId="1430" priority="1431">
      <formula>INDIRECT(ADDRESS(ROW(),COLUMN()))=TRUNC(INDIRECT(ADDRESS(ROW(),COLUMN())))</formula>
    </cfRule>
  </conditionalFormatting>
  <conditionalFormatting sqref="AV116:AW116">
    <cfRule type="expression" dxfId="1429" priority="1430">
      <formula>INDIRECT(ADDRESS(ROW(),COLUMN()))=TRUNC(INDIRECT(ADDRESS(ROW(),COLUMN())))</formula>
    </cfRule>
  </conditionalFormatting>
  <conditionalFormatting sqref="AX119:BA120">
    <cfRule type="expression" dxfId="1428" priority="1429">
      <formula>INDIRECT(ADDRESS(ROW(),COLUMN()))=TRUNC(INDIRECT(ADDRESS(ROW(),COLUMN())))</formula>
    </cfRule>
  </conditionalFormatting>
  <conditionalFormatting sqref="S120">
    <cfRule type="expression" dxfId="1427" priority="1428">
      <formula>INDIRECT(ADDRESS(ROW(),COLUMN()))=TRUNC(INDIRECT(ADDRESS(ROW(),COLUMN())))</formula>
    </cfRule>
  </conditionalFormatting>
  <conditionalFormatting sqref="S119">
    <cfRule type="expression" dxfId="1426" priority="1427">
      <formula>INDIRECT(ADDRESS(ROW(),COLUMN()))=TRUNC(INDIRECT(ADDRESS(ROW(),COLUMN())))</formula>
    </cfRule>
  </conditionalFormatting>
  <conditionalFormatting sqref="T120:Y120">
    <cfRule type="expression" dxfId="1425" priority="1426">
      <formula>INDIRECT(ADDRESS(ROW(),COLUMN()))=TRUNC(INDIRECT(ADDRESS(ROW(),COLUMN())))</formula>
    </cfRule>
  </conditionalFormatting>
  <conditionalFormatting sqref="T119:Y119">
    <cfRule type="expression" dxfId="1424" priority="1425">
      <formula>INDIRECT(ADDRESS(ROW(),COLUMN()))=TRUNC(INDIRECT(ADDRESS(ROW(),COLUMN())))</formula>
    </cfRule>
  </conditionalFormatting>
  <conditionalFormatting sqref="Z120">
    <cfRule type="expression" dxfId="1423" priority="1424">
      <formula>INDIRECT(ADDRESS(ROW(),COLUMN()))=TRUNC(INDIRECT(ADDRESS(ROW(),COLUMN())))</formula>
    </cfRule>
  </conditionalFormatting>
  <conditionalFormatting sqref="Z119">
    <cfRule type="expression" dxfId="1422" priority="1423">
      <formula>INDIRECT(ADDRESS(ROW(),COLUMN()))=TRUNC(INDIRECT(ADDRESS(ROW(),COLUMN())))</formula>
    </cfRule>
  </conditionalFormatting>
  <conditionalFormatting sqref="AA120:AF120">
    <cfRule type="expression" dxfId="1421" priority="1422">
      <formula>INDIRECT(ADDRESS(ROW(),COLUMN()))=TRUNC(INDIRECT(ADDRESS(ROW(),COLUMN())))</formula>
    </cfRule>
  </conditionalFormatting>
  <conditionalFormatting sqref="AA119:AF119">
    <cfRule type="expression" dxfId="1420" priority="1421">
      <formula>INDIRECT(ADDRESS(ROW(),COLUMN()))=TRUNC(INDIRECT(ADDRESS(ROW(),COLUMN())))</formula>
    </cfRule>
  </conditionalFormatting>
  <conditionalFormatting sqref="AG120">
    <cfRule type="expression" dxfId="1419" priority="1420">
      <formula>INDIRECT(ADDRESS(ROW(),COLUMN()))=TRUNC(INDIRECT(ADDRESS(ROW(),COLUMN())))</formula>
    </cfRule>
  </conditionalFormatting>
  <conditionalFormatting sqref="AG119">
    <cfRule type="expression" dxfId="1418" priority="1419">
      <formula>INDIRECT(ADDRESS(ROW(),COLUMN()))=TRUNC(INDIRECT(ADDRESS(ROW(),COLUMN())))</formula>
    </cfRule>
  </conditionalFormatting>
  <conditionalFormatting sqref="AH120:AM120">
    <cfRule type="expression" dxfId="1417" priority="1418">
      <formula>INDIRECT(ADDRESS(ROW(),COLUMN()))=TRUNC(INDIRECT(ADDRESS(ROW(),COLUMN())))</formula>
    </cfRule>
  </conditionalFormatting>
  <conditionalFormatting sqref="AH119:AM119">
    <cfRule type="expression" dxfId="1416" priority="1417">
      <formula>INDIRECT(ADDRESS(ROW(),COLUMN()))=TRUNC(INDIRECT(ADDRESS(ROW(),COLUMN())))</formula>
    </cfRule>
  </conditionalFormatting>
  <conditionalFormatting sqref="AN120">
    <cfRule type="expression" dxfId="1415" priority="1416">
      <formula>INDIRECT(ADDRESS(ROW(),COLUMN()))=TRUNC(INDIRECT(ADDRESS(ROW(),COLUMN())))</formula>
    </cfRule>
  </conditionalFormatting>
  <conditionalFormatting sqref="AN119">
    <cfRule type="expression" dxfId="1414" priority="1415">
      <formula>INDIRECT(ADDRESS(ROW(),COLUMN()))=TRUNC(INDIRECT(ADDRESS(ROW(),COLUMN())))</formula>
    </cfRule>
  </conditionalFormatting>
  <conditionalFormatting sqref="AO120:AT120">
    <cfRule type="expression" dxfId="1413" priority="1414">
      <formula>INDIRECT(ADDRESS(ROW(),COLUMN()))=TRUNC(INDIRECT(ADDRESS(ROW(),COLUMN())))</formula>
    </cfRule>
  </conditionalFormatting>
  <conditionalFormatting sqref="AO119:AT119">
    <cfRule type="expression" dxfId="1412" priority="1413">
      <formula>INDIRECT(ADDRESS(ROW(),COLUMN()))=TRUNC(INDIRECT(ADDRESS(ROW(),COLUMN())))</formula>
    </cfRule>
  </conditionalFormatting>
  <conditionalFormatting sqref="AU120">
    <cfRule type="expression" dxfId="1411" priority="1412">
      <formula>INDIRECT(ADDRESS(ROW(),COLUMN()))=TRUNC(INDIRECT(ADDRESS(ROW(),COLUMN())))</formula>
    </cfRule>
  </conditionalFormatting>
  <conditionalFormatting sqref="AU119">
    <cfRule type="expression" dxfId="1410" priority="1411">
      <formula>INDIRECT(ADDRESS(ROW(),COLUMN()))=TRUNC(INDIRECT(ADDRESS(ROW(),COLUMN())))</formula>
    </cfRule>
  </conditionalFormatting>
  <conditionalFormatting sqref="AV120:AW120">
    <cfRule type="expression" dxfId="1409" priority="1410">
      <formula>INDIRECT(ADDRESS(ROW(),COLUMN()))=TRUNC(INDIRECT(ADDRESS(ROW(),COLUMN())))</formula>
    </cfRule>
  </conditionalFormatting>
  <conditionalFormatting sqref="AV119:AW119">
    <cfRule type="expression" dxfId="1408" priority="1409">
      <formula>INDIRECT(ADDRESS(ROW(),COLUMN()))=TRUNC(INDIRECT(ADDRESS(ROW(),COLUMN())))</formula>
    </cfRule>
  </conditionalFormatting>
  <conditionalFormatting sqref="AX122:BA123">
    <cfRule type="expression" dxfId="1407" priority="1408">
      <formula>INDIRECT(ADDRESS(ROW(),COLUMN()))=TRUNC(INDIRECT(ADDRESS(ROW(),COLUMN())))</formula>
    </cfRule>
  </conditionalFormatting>
  <conditionalFormatting sqref="S123">
    <cfRule type="expression" dxfId="1406" priority="1407">
      <formula>INDIRECT(ADDRESS(ROW(),COLUMN()))=TRUNC(INDIRECT(ADDRESS(ROW(),COLUMN())))</formula>
    </cfRule>
  </conditionalFormatting>
  <conditionalFormatting sqref="S122">
    <cfRule type="expression" dxfId="1405" priority="1406">
      <formula>INDIRECT(ADDRESS(ROW(),COLUMN()))=TRUNC(INDIRECT(ADDRESS(ROW(),COLUMN())))</formula>
    </cfRule>
  </conditionalFormatting>
  <conditionalFormatting sqref="T123:Y123">
    <cfRule type="expression" dxfId="1404" priority="1405">
      <formula>INDIRECT(ADDRESS(ROW(),COLUMN()))=TRUNC(INDIRECT(ADDRESS(ROW(),COLUMN())))</formula>
    </cfRule>
  </conditionalFormatting>
  <conditionalFormatting sqref="T122:Y122">
    <cfRule type="expression" dxfId="1403" priority="1404">
      <formula>INDIRECT(ADDRESS(ROW(),COLUMN()))=TRUNC(INDIRECT(ADDRESS(ROW(),COLUMN())))</formula>
    </cfRule>
  </conditionalFormatting>
  <conditionalFormatting sqref="Z123">
    <cfRule type="expression" dxfId="1402" priority="1403">
      <formula>INDIRECT(ADDRESS(ROW(),COLUMN()))=TRUNC(INDIRECT(ADDRESS(ROW(),COLUMN())))</formula>
    </cfRule>
  </conditionalFormatting>
  <conditionalFormatting sqref="Z122">
    <cfRule type="expression" dxfId="1401" priority="1402">
      <formula>INDIRECT(ADDRESS(ROW(),COLUMN()))=TRUNC(INDIRECT(ADDRESS(ROW(),COLUMN())))</formula>
    </cfRule>
  </conditionalFormatting>
  <conditionalFormatting sqref="AA123:AF123">
    <cfRule type="expression" dxfId="1400" priority="1401">
      <formula>INDIRECT(ADDRESS(ROW(),COLUMN()))=TRUNC(INDIRECT(ADDRESS(ROW(),COLUMN())))</formula>
    </cfRule>
  </conditionalFormatting>
  <conditionalFormatting sqref="AA122:AF122">
    <cfRule type="expression" dxfId="1399" priority="1400">
      <formula>INDIRECT(ADDRESS(ROW(),COLUMN()))=TRUNC(INDIRECT(ADDRESS(ROW(),COLUMN())))</formula>
    </cfRule>
  </conditionalFormatting>
  <conditionalFormatting sqref="AG123">
    <cfRule type="expression" dxfId="1398" priority="1399">
      <formula>INDIRECT(ADDRESS(ROW(),COLUMN()))=TRUNC(INDIRECT(ADDRESS(ROW(),COLUMN())))</formula>
    </cfRule>
  </conditionalFormatting>
  <conditionalFormatting sqref="AG122">
    <cfRule type="expression" dxfId="1397" priority="1398">
      <formula>INDIRECT(ADDRESS(ROW(),COLUMN()))=TRUNC(INDIRECT(ADDRESS(ROW(),COLUMN())))</formula>
    </cfRule>
  </conditionalFormatting>
  <conditionalFormatting sqref="AH123:AM123">
    <cfRule type="expression" dxfId="1396" priority="1397">
      <formula>INDIRECT(ADDRESS(ROW(),COLUMN()))=TRUNC(INDIRECT(ADDRESS(ROW(),COLUMN())))</formula>
    </cfRule>
  </conditionalFormatting>
  <conditionalFormatting sqref="AH122:AM122">
    <cfRule type="expression" dxfId="1395" priority="1396">
      <formula>INDIRECT(ADDRESS(ROW(),COLUMN()))=TRUNC(INDIRECT(ADDRESS(ROW(),COLUMN())))</formula>
    </cfRule>
  </conditionalFormatting>
  <conditionalFormatting sqref="AN123">
    <cfRule type="expression" dxfId="1394" priority="1395">
      <formula>INDIRECT(ADDRESS(ROW(),COLUMN()))=TRUNC(INDIRECT(ADDRESS(ROW(),COLUMN())))</formula>
    </cfRule>
  </conditionalFormatting>
  <conditionalFormatting sqref="AN122">
    <cfRule type="expression" dxfId="1393" priority="1394">
      <formula>INDIRECT(ADDRESS(ROW(),COLUMN()))=TRUNC(INDIRECT(ADDRESS(ROW(),COLUMN())))</formula>
    </cfRule>
  </conditionalFormatting>
  <conditionalFormatting sqref="AO123:AT123">
    <cfRule type="expression" dxfId="1392" priority="1393">
      <formula>INDIRECT(ADDRESS(ROW(),COLUMN()))=TRUNC(INDIRECT(ADDRESS(ROW(),COLUMN())))</formula>
    </cfRule>
  </conditionalFormatting>
  <conditionalFormatting sqref="AO122:AT122">
    <cfRule type="expression" dxfId="1391" priority="1392">
      <formula>INDIRECT(ADDRESS(ROW(),COLUMN()))=TRUNC(INDIRECT(ADDRESS(ROW(),COLUMN())))</formula>
    </cfRule>
  </conditionalFormatting>
  <conditionalFormatting sqref="AU123">
    <cfRule type="expression" dxfId="1390" priority="1391">
      <formula>INDIRECT(ADDRESS(ROW(),COLUMN()))=TRUNC(INDIRECT(ADDRESS(ROW(),COLUMN())))</formula>
    </cfRule>
  </conditionalFormatting>
  <conditionalFormatting sqref="AU122">
    <cfRule type="expression" dxfId="1389" priority="1390">
      <formula>INDIRECT(ADDRESS(ROW(),COLUMN()))=TRUNC(INDIRECT(ADDRESS(ROW(),COLUMN())))</formula>
    </cfRule>
  </conditionalFormatting>
  <conditionalFormatting sqref="AV123:AW123">
    <cfRule type="expression" dxfId="1388" priority="1389">
      <formula>INDIRECT(ADDRESS(ROW(),COLUMN()))=TRUNC(INDIRECT(ADDRESS(ROW(),COLUMN())))</formula>
    </cfRule>
  </conditionalFormatting>
  <conditionalFormatting sqref="AV122:AW122">
    <cfRule type="expression" dxfId="1387" priority="1388">
      <formula>INDIRECT(ADDRESS(ROW(),COLUMN()))=TRUNC(INDIRECT(ADDRESS(ROW(),COLUMN())))</formula>
    </cfRule>
  </conditionalFormatting>
  <conditionalFormatting sqref="AX125:BA126">
    <cfRule type="expression" dxfId="1386" priority="1387">
      <formula>INDIRECT(ADDRESS(ROW(),COLUMN()))=TRUNC(INDIRECT(ADDRESS(ROW(),COLUMN())))</formula>
    </cfRule>
  </conditionalFormatting>
  <conditionalFormatting sqref="S126">
    <cfRule type="expression" dxfId="1385" priority="1386">
      <formula>INDIRECT(ADDRESS(ROW(),COLUMN()))=TRUNC(INDIRECT(ADDRESS(ROW(),COLUMN())))</formula>
    </cfRule>
  </conditionalFormatting>
  <conditionalFormatting sqref="S125">
    <cfRule type="expression" dxfId="1384" priority="1385">
      <formula>INDIRECT(ADDRESS(ROW(),COLUMN()))=TRUNC(INDIRECT(ADDRESS(ROW(),COLUMN())))</formula>
    </cfRule>
  </conditionalFormatting>
  <conditionalFormatting sqref="T126:Y126">
    <cfRule type="expression" dxfId="1383" priority="1384">
      <formula>INDIRECT(ADDRESS(ROW(),COLUMN()))=TRUNC(INDIRECT(ADDRESS(ROW(),COLUMN())))</formula>
    </cfRule>
  </conditionalFormatting>
  <conditionalFormatting sqref="T125:Y125">
    <cfRule type="expression" dxfId="1382" priority="1383">
      <formula>INDIRECT(ADDRESS(ROW(),COLUMN()))=TRUNC(INDIRECT(ADDRESS(ROW(),COLUMN())))</formula>
    </cfRule>
  </conditionalFormatting>
  <conditionalFormatting sqref="Z126">
    <cfRule type="expression" dxfId="1381" priority="1382">
      <formula>INDIRECT(ADDRESS(ROW(),COLUMN()))=TRUNC(INDIRECT(ADDRESS(ROW(),COLUMN())))</formula>
    </cfRule>
  </conditionalFormatting>
  <conditionalFormatting sqref="Z125">
    <cfRule type="expression" dxfId="1380" priority="1381">
      <formula>INDIRECT(ADDRESS(ROW(),COLUMN()))=TRUNC(INDIRECT(ADDRESS(ROW(),COLUMN())))</formula>
    </cfRule>
  </conditionalFormatting>
  <conditionalFormatting sqref="AA126:AF126">
    <cfRule type="expression" dxfId="1379" priority="1380">
      <formula>INDIRECT(ADDRESS(ROW(),COLUMN()))=TRUNC(INDIRECT(ADDRESS(ROW(),COLUMN())))</formula>
    </cfRule>
  </conditionalFormatting>
  <conditionalFormatting sqref="AA125:AF125">
    <cfRule type="expression" dxfId="1378" priority="1379">
      <formula>INDIRECT(ADDRESS(ROW(),COLUMN()))=TRUNC(INDIRECT(ADDRESS(ROW(),COLUMN())))</formula>
    </cfRule>
  </conditionalFormatting>
  <conditionalFormatting sqref="AG126">
    <cfRule type="expression" dxfId="1377" priority="1378">
      <formula>INDIRECT(ADDRESS(ROW(),COLUMN()))=TRUNC(INDIRECT(ADDRESS(ROW(),COLUMN())))</formula>
    </cfRule>
  </conditionalFormatting>
  <conditionalFormatting sqref="AG125">
    <cfRule type="expression" dxfId="1376" priority="1377">
      <formula>INDIRECT(ADDRESS(ROW(),COLUMN()))=TRUNC(INDIRECT(ADDRESS(ROW(),COLUMN())))</formula>
    </cfRule>
  </conditionalFormatting>
  <conditionalFormatting sqref="AH126:AM126">
    <cfRule type="expression" dxfId="1375" priority="1376">
      <formula>INDIRECT(ADDRESS(ROW(),COLUMN()))=TRUNC(INDIRECT(ADDRESS(ROW(),COLUMN())))</formula>
    </cfRule>
  </conditionalFormatting>
  <conditionalFormatting sqref="AH125:AM125">
    <cfRule type="expression" dxfId="1374" priority="1375">
      <formula>INDIRECT(ADDRESS(ROW(),COLUMN()))=TRUNC(INDIRECT(ADDRESS(ROW(),COLUMN())))</formula>
    </cfRule>
  </conditionalFormatting>
  <conditionalFormatting sqref="AN126">
    <cfRule type="expression" dxfId="1373" priority="1374">
      <formula>INDIRECT(ADDRESS(ROW(),COLUMN()))=TRUNC(INDIRECT(ADDRESS(ROW(),COLUMN())))</formula>
    </cfRule>
  </conditionalFormatting>
  <conditionalFormatting sqref="AN125">
    <cfRule type="expression" dxfId="1372" priority="1373">
      <formula>INDIRECT(ADDRESS(ROW(),COLUMN()))=TRUNC(INDIRECT(ADDRESS(ROW(),COLUMN())))</formula>
    </cfRule>
  </conditionalFormatting>
  <conditionalFormatting sqref="AO126:AT126">
    <cfRule type="expression" dxfId="1371" priority="1372">
      <formula>INDIRECT(ADDRESS(ROW(),COLUMN()))=TRUNC(INDIRECT(ADDRESS(ROW(),COLUMN())))</formula>
    </cfRule>
  </conditionalFormatting>
  <conditionalFormatting sqref="AO125:AT125">
    <cfRule type="expression" dxfId="1370" priority="1371">
      <formula>INDIRECT(ADDRESS(ROW(),COLUMN()))=TRUNC(INDIRECT(ADDRESS(ROW(),COLUMN())))</formula>
    </cfRule>
  </conditionalFormatting>
  <conditionalFormatting sqref="AU126">
    <cfRule type="expression" dxfId="1369" priority="1370">
      <formula>INDIRECT(ADDRESS(ROW(),COLUMN()))=TRUNC(INDIRECT(ADDRESS(ROW(),COLUMN())))</formula>
    </cfRule>
  </conditionalFormatting>
  <conditionalFormatting sqref="AU125">
    <cfRule type="expression" dxfId="1368" priority="1369">
      <formula>INDIRECT(ADDRESS(ROW(),COLUMN()))=TRUNC(INDIRECT(ADDRESS(ROW(),COLUMN())))</formula>
    </cfRule>
  </conditionalFormatting>
  <conditionalFormatting sqref="AV126:AW126">
    <cfRule type="expression" dxfId="1367" priority="1368">
      <formula>INDIRECT(ADDRESS(ROW(),COLUMN()))=TRUNC(INDIRECT(ADDRESS(ROW(),COLUMN())))</formula>
    </cfRule>
  </conditionalFormatting>
  <conditionalFormatting sqref="AV125:AW125">
    <cfRule type="expression" dxfId="1366" priority="1367">
      <formula>INDIRECT(ADDRESS(ROW(),COLUMN()))=TRUNC(INDIRECT(ADDRESS(ROW(),COLUMN())))</formula>
    </cfRule>
  </conditionalFormatting>
  <conditionalFormatting sqref="AX128:BA129">
    <cfRule type="expression" dxfId="1365" priority="1366">
      <formula>INDIRECT(ADDRESS(ROW(),COLUMN()))=TRUNC(INDIRECT(ADDRESS(ROW(),COLUMN())))</formula>
    </cfRule>
  </conditionalFormatting>
  <conditionalFormatting sqref="S129">
    <cfRule type="expression" dxfId="1364" priority="1365">
      <formula>INDIRECT(ADDRESS(ROW(),COLUMN()))=TRUNC(INDIRECT(ADDRESS(ROW(),COLUMN())))</formula>
    </cfRule>
  </conditionalFormatting>
  <conditionalFormatting sqref="S128">
    <cfRule type="expression" dxfId="1363" priority="1364">
      <formula>INDIRECT(ADDRESS(ROW(),COLUMN()))=TRUNC(INDIRECT(ADDRESS(ROW(),COLUMN())))</formula>
    </cfRule>
  </conditionalFormatting>
  <conditionalFormatting sqref="T129:Y129">
    <cfRule type="expression" dxfId="1362" priority="1363">
      <formula>INDIRECT(ADDRESS(ROW(),COLUMN()))=TRUNC(INDIRECT(ADDRESS(ROW(),COLUMN())))</formula>
    </cfRule>
  </conditionalFormatting>
  <conditionalFormatting sqref="T128:Y128">
    <cfRule type="expression" dxfId="1361" priority="1362">
      <formula>INDIRECT(ADDRESS(ROW(),COLUMN()))=TRUNC(INDIRECT(ADDRESS(ROW(),COLUMN())))</formula>
    </cfRule>
  </conditionalFormatting>
  <conditionalFormatting sqref="Z129">
    <cfRule type="expression" dxfId="1360" priority="1361">
      <formula>INDIRECT(ADDRESS(ROW(),COLUMN()))=TRUNC(INDIRECT(ADDRESS(ROW(),COLUMN())))</formula>
    </cfRule>
  </conditionalFormatting>
  <conditionalFormatting sqref="Z128">
    <cfRule type="expression" dxfId="1359" priority="1360">
      <formula>INDIRECT(ADDRESS(ROW(),COLUMN()))=TRUNC(INDIRECT(ADDRESS(ROW(),COLUMN())))</formula>
    </cfRule>
  </conditionalFormatting>
  <conditionalFormatting sqref="AA129:AF129">
    <cfRule type="expression" dxfId="1358" priority="1359">
      <formula>INDIRECT(ADDRESS(ROW(),COLUMN()))=TRUNC(INDIRECT(ADDRESS(ROW(),COLUMN())))</formula>
    </cfRule>
  </conditionalFormatting>
  <conditionalFormatting sqref="AA128:AF128">
    <cfRule type="expression" dxfId="1357" priority="1358">
      <formula>INDIRECT(ADDRESS(ROW(),COLUMN()))=TRUNC(INDIRECT(ADDRESS(ROW(),COLUMN())))</formula>
    </cfRule>
  </conditionalFormatting>
  <conditionalFormatting sqref="AG129">
    <cfRule type="expression" dxfId="1356" priority="1357">
      <formula>INDIRECT(ADDRESS(ROW(),COLUMN()))=TRUNC(INDIRECT(ADDRESS(ROW(),COLUMN())))</formula>
    </cfRule>
  </conditionalFormatting>
  <conditionalFormatting sqref="AG128">
    <cfRule type="expression" dxfId="1355" priority="1356">
      <formula>INDIRECT(ADDRESS(ROW(),COLUMN()))=TRUNC(INDIRECT(ADDRESS(ROW(),COLUMN())))</formula>
    </cfRule>
  </conditionalFormatting>
  <conditionalFormatting sqref="AH129:AM129">
    <cfRule type="expression" dxfId="1354" priority="1355">
      <formula>INDIRECT(ADDRESS(ROW(),COLUMN()))=TRUNC(INDIRECT(ADDRESS(ROW(),COLUMN())))</formula>
    </cfRule>
  </conditionalFormatting>
  <conditionalFormatting sqref="AH128:AM128">
    <cfRule type="expression" dxfId="1353" priority="1354">
      <formula>INDIRECT(ADDRESS(ROW(),COLUMN()))=TRUNC(INDIRECT(ADDRESS(ROW(),COLUMN())))</formula>
    </cfRule>
  </conditionalFormatting>
  <conditionalFormatting sqref="AN129">
    <cfRule type="expression" dxfId="1352" priority="1353">
      <formula>INDIRECT(ADDRESS(ROW(),COLUMN()))=TRUNC(INDIRECT(ADDRESS(ROW(),COLUMN())))</formula>
    </cfRule>
  </conditionalFormatting>
  <conditionalFormatting sqref="AN128">
    <cfRule type="expression" dxfId="1351" priority="1352">
      <formula>INDIRECT(ADDRESS(ROW(),COLUMN()))=TRUNC(INDIRECT(ADDRESS(ROW(),COLUMN())))</formula>
    </cfRule>
  </conditionalFormatting>
  <conditionalFormatting sqref="AO129:AT129">
    <cfRule type="expression" dxfId="1350" priority="1351">
      <formula>INDIRECT(ADDRESS(ROW(),COLUMN()))=TRUNC(INDIRECT(ADDRESS(ROW(),COLUMN())))</formula>
    </cfRule>
  </conditionalFormatting>
  <conditionalFormatting sqref="AO128:AT128">
    <cfRule type="expression" dxfId="1349" priority="1350">
      <formula>INDIRECT(ADDRESS(ROW(),COLUMN()))=TRUNC(INDIRECT(ADDRESS(ROW(),COLUMN())))</formula>
    </cfRule>
  </conditionalFormatting>
  <conditionalFormatting sqref="AU129">
    <cfRule type="expression" dxfId="1348" priority="1349">
      <formula>INDIRECT(ADDRESS(ROW(),COLUMN()))=TRUNC(INDIRECT(ADDRESS(ROW(),COLUMN())))</formula>
    </cfRule>
  </conditionalFormatting>
  <conditionalFormatting sqref="AU128">
    <cfRule type="expression" dxfId="1347" priority="1348">
      <formula>INDIRECT(ADDRESS(ROW(),COLUMN()))=TRUNC(INDIRECT(ADDRESS(ROW(),COLUMN())))</formula>
    </cfRule>
  </conditionalFormatting>
  <conditionalFormatting sqref="AV129:AW129">
    <cfRule type="expression" dxfId="1346" priority="1347">
      <formula>INDIRECT(ADDRESS(ROW(),COLUMN()))=TRUNC(INDIRECT(ADDRESS(ROW(),COLUMN())))</formula>
    </cfRule>
  </conditionalFormatting>
  <conditionalFormatting sqref="AV128:AW128">
    <cfRule type="expression" dxfId="1345" priority="1346">
      <formula>INDIRECT(ADDRESS(ROW(),COLUMN()))=TRUNC(INDIRECT(ADDRESS(ROW(),COLUMN())))</formula>
    </cfRule>
  </conditionalFormatting>
  <conditionalFormatting sqref="AX131:BA132">
    <cfRule type="expression" dxfId="1344" priority="1345">
      <formula>INDIRECT(ADDRESS(ROW(),COLUMN()))=TRUNC(INDIRECT(ADDRESS(ROW(),COLUMN())))</formula>
    </cfRule>
  </conditionalFormatting>
  <conditionalFormatting sqref="S132">
    <cfRule type="expression" dxfId="1343" priority="1344">
      <formula>INDIRECT(ADDRESS(ROW(),COLUMN()))=TRUNC(INDIRECT(ADDRESS(ROW(),COLUMN())))</formula>
    </cfRule>
  </conditionalFormatting>
  <conditionalFormatting sqref="S131">
    <cfRule type="expression" dxfId="1342" priority="1343">
      <formula>INDIRECT(ADDRESS(ROW(),COLUMN()))=TRUNC(INDIRECT(ADDRESS(ROW(),COLUMN())))</formula>
    </cfRule>
  </conditionalFormatting>
  <conditionalFormatting sqref="T132:Y132">
    <cfRule type="expression" dxfId="1341" priority="1342">
      <formula>INDIRECT(ADDRESS(ROW(),COLUMN()))=TRUNC(INDIRECT(ADDRESS(ROW(),COLUMN())))</formula>
    </cfRule>
  </conditionalFormatting>
  <conditionalFormatting sqref="T131:Y131">
    <cfRule type="expression" dxfId="1340" priority="1341">
      <formula>INDIRECT(ADDRESS(ROW(),COLUMN()))=TRUNC(INDIRECT(ADDRESS(ROW(),COLUMN())))</formula>
    </cfRule>
  </conditionalFormatting>
  <conditionalFormatting sqref="Z132">
    <cfRule type="expression" dxfId="1339" priority="1340">
      <formula>INDIRECT(ADDRESS(ROW(),COLUMN()))=TRUNC(INDIRECT(ADDRESS(ROW(),COLUMN())))</formula>
    </cfRule>
  </conditionalFormatting>
  <conditionalFormatting sqref="Z131">
    <cfRule type="expression" dxfId="1338" priority="1339">
      <formula>INDIRECT(ADDRESS(ROW(),COLUMN()))=TRUNC(INDIRECT(ADDRESS(ROW(),COLUMN())))</formula>
    </cfRule>
  </conditionalFormatting>
  <conditionalFormatting sqref="AA132:AF132">
    <cfRule type="expression" dxfId="1337" priority="1338">
      <formula>INDIRECT(ADDRESS(ROW(),COLUMN()))=TRUNC(INDIRECT(ADDRESS(ROW(),COLUMN())))</formula>
    </cfRule>
  </conditionalFormatting>
  <conditionalFormatting sqref="AA131:AF131">
    <cfRule type="expression" dxfId="1336" priority="1337">
      <formula>INDIRECT(ADDRESS(ROW(),COLUMN()))=TRUNC(INDIRECT(ADDRESS(ROW(),COLUMN())))</formula>
    </cfRule>
  </conditionalFormatting>
  <conditionalFormatting sqref="AG132">
    <cfRule type="expression" dxfId="1335" priority="1336">
      <formula>INDIRECT(ADDRESS(ROW(),COLUMN()))=TRUNC(INDIRECT(ADDRESS(ROW(),COLUMN())))</formula>
    </cfRule>
  </conditionalFormatting>
  <conditionalFormatting sqref="AG131">
    <cfRule type="expression" dxfId="1334" priority="1335">
      <formula>INDIRECT(ADDRESS(ROW(),COLUMN()))=TRUNC(INDIRECT(ADDRESS(ROW(),COLUMN())))</formula>
    </cfRule>
  </conditionalFormatting>
  <conditionalFormatting sqref="AH132:AM132">
    <cfRule type="expression" dxfId="1333" priority="1334">
      <formula>INDIRECT(ADDRESS(ROW(),COLUMN()))=TRUNC(INDIRECT(ADDRESS(ROW(),COLUMN())))</formula>
    </cfRule>
  </conditionalFormatting>
  <conditionalFormatting sqref="AH131:AM131">
    <cfRule type="expression" dxfId="1332" priority="1333">
      <formula>INDIRECT(ADDRESS(ROW(),COLUMN()))=TRUNC(INDIRECT(ADDRESS(ROW(),COLUMN())))</formula>
    </cfRule>
  </conditionalFormatting>
  <conditionalFormatting sqref="AN132">
    <cfRule type="expression" dxfId="1331" priority="1332">
      <formula>INDIRECT(ADDRESS(ROW(),COLUMN()))=TRUNC(INDIRECT(ADDRESS(ROW(),COLUMN())))</formula>
    </cfRule>
  </conditionalFormatting>
  <conditionalFormatting sqref="AN131">
    <cfRule type="expression" dxfId="1330" priority="1331">
      <formula>INDIRECT(ADDRESS(ROW(),COLUMN()))=TRUNC(INDIRECT(ADDRESS(ROW(),COLUMN())))</formula>
    </cfRule>
  </conditionalFormatting>
  <conditionalFormatting sqref="AO132:AT132">
    <cfRule type="expression" dxfId="1329" priority="1330">
      <formula>INDIRECT(ADDRESS(ROW(),COLUMN()))=TRUNC(INDIRECT(ADDRESS(ROW(),COLUMN())))</formula>
    </cfRule>
  </conditionalFormatting>
  <conditionalFormatting sqref="AO131:AT131">
    <cfRule type="expression" dxfId="1328" priority="1329">
      <formula>INDIRECT(ADDRESS(ROW(),COLUMN()))=TRUNC(INDIRECT(ADDRESS(ROW(),COLUMN())))</formula>
    </cfRule>
  </conditionalFormatting>
  <conditionalFormatting sqref="AU132">
    <cfRule type="expression" dxfId="1327" priority="1328">
      <formula>INDIRECT(ADDRESS(ROW(),COLUMN()))=TRUNC(INDIRECT(ADDRESS(ROW(),COLUMN())))</formula>
    </cfRule>
  </conditionalFormatting>
  <conditionalFormatting sqref="AU131">
    <cfRule type="expression" dxfId="1326" priority="1327">
      <formula>INDIRECT(ADDRESS(ROW(),COLUMN()))=TRUNC(INDIRECT(ADDRESS(ROW(),COLUMN())))</formula>
    </cfRule>
  </conditionalFormatting>
  <conditionalFormatting sqref="AV132:AW132">
    <cfRule type="expression" dxfId="1325" priority="1326">
      <formula>INDIRECT(ADDRESS(ROW(),COLUMN()))=TRUNC(INDIRECT(ADDRESS(ROW(),COLUMN())))</formula>
    </cfRule>
  </conditionalFormatting>
  <conditionalFormatting sqref="AV131:AW131">
    <cfRule type="expression" dxfId="1324" priority="1325">
      <formula>INDIRECT(ADDRESS(ROW(),COLUMN()))=TRUNC(INDIRECT(ADDRESS(ROW(),COLUMN())))</formula>
    </cfRule>
  </conditionalFormatting>
  <conditionalFormatting sqref="AX134:BA135">
    <cfRule type="expression" dxfId="1323" priority="1324">
      <formula>INDIRECT(ADDRESS(ROW(),COLUMN()))=TRUNC(INDIRECT(ADDRESS(ROW(),COLUMN())))</formula>
    </cfRule>
  </conditionalFormatting>
  <conditionalFormatting sqref="S135">
    <cfRule type="expression" dxfId="1322" priority="1323">
      <formula>INDIRECT(ADDRESS(ROW(),COLUMN()))=TRUNC(INDIRECT(ADDRESS(ROW(),COLUMN())))</formula>
    </cfRule>
  </conditionalFormatting>
  <conditionalFormatting sqref="S134">
    <cfRule type="expression" dxfId="1321" priority="1322">
      <formula>INDIRECT(ADDRESS(ROW(),COLUMN()))=TRUNC(INDIRECT(ADDRESS(ROW(),COLUMN())))</formula>
    </cfRule>
  </conditionalFormatting>
  <conditionalFormatting sqref="T135:Y135">
    <cfRule type="expression" dxfId="1320" priority="1321">
      <formula>INDIRECT(ADDRESS(ROW(),COLUMN()))=TRUNC(INDIRECT(ADDRESS(ROW(),COLUMN())))</formula>
    </cfRule>
  </conditionalFormatting>
  <conditionalFormatting sqref="T134:Y134">
    <cfRule type="expression" dxfId="1319" priority="1320">
      <formula>INDIRECT(ADDRESS(ROW(),COLUMN()))=TRUNC(INDIRECT(ADDRESS(ROW(),COLUMN())))</formula>
    </cfRule>
  </conditionalFormatting>
  <conditionalFormatting sqref="Z135">
    <cfRule type="expression" dxfId="1318" priority="1319">
      <formula>INDIRECT(ADDRESS(ROW(),COLUMN()))=TRUNC(INDIRECT(ADDRESS(ROW(),COLUMN())))</formula>
    </cfRule>
  </conditionalFormatting>
  <conditionalFormatting sqref="Z134">
    <cfRule type="expression" dxfId="1317" priority="1318">
      <formula>INDIRECT(ADDRESS(ROW(),COLUMN()))=TRUNC(INDIRECT(ADDRESS(ROW(),COLUMN())))</formula>
    </cfRule>
  </conditionalFormatting>
  <conditionalFormatting sqref="AA135:AF135">
    <cfRule type="expression" dxfId="1316" priority="1317">
      <formula>INDIRECT(ADDRESS(ROW(),COLUMN()))=TRUNC(INDIRECT(ADDRESS(ROW(),COLUMN())))</formula>
    </cfRule>
  </conditionalFormatting>
  <conditionalFormatting sqref="AA134:AF134">
    <cfRule type="expression" dxfId="1315" priority="1316">
      <formula>INDIRECT(ADDRESS(ROW(),COLUMN()))=TRUNC(INDIRECT(ADDRESS(ROW(),COLUMN())))</formula>
    </cfRule>
  </conditionalFormatting>
  <conditionalFormatting sqref="AG135">
    <cfRule type="expression" dxfId="1314" priority="1315">
      <formula>INDIRECT(ADDRESS(ROW(),COLUMN()))=TRUNC(INDIRECT(ADDRESS(ROW(),COLUMN())))</formula>
    </cfRule>
  </conditionalFormatting>
  <conditionalFormatting sqref="AG134">
    <cfRule type="expression" dxfId="1313" priority="1314">
      <formula>INDIRECT(ADDRESS(ROW(),COLUMN()))=TRUNC(INDIRECT(ADDRESS(ROW(),COLUMN())))</formula>
    </cfRule>
  </conditionalFormatting>
  <conditionalFormatting sqref="AH135:AM135">
    <cfRule type="expression" dxfId="1312" priority="1313">
      <formula>INDIRECT(ADDRESS(ROW(),COLUMN()))=TRUNC(INDIRECT(ADDRESS(ROW(),COLUMN())))</formula>
    </cfRule>
  </conditionalFormatting>
  <conditionalFormatting sqref="AH134:AM134">
    <cfRule type="expression" dxfId="1311" priority="1312">
      <formula>INDIRECT(ADDRESS(ROW(),COLUMN()))=TRUNC(INDIRECT(ADDRESS(ROW(),COLUMN())))</formula>
    </cfRule>
  </conditionalFormatting>
  <conditionalFormatting sqref="AN135">
    <cfRule type="expression" dxfId="1310" priority="1311">
      <formula>INDIRECT(ADDRESS(ROW(),COLUMN()))=TRUNC(INDIRECT(ADDRESS(ROW(),COLUMN())))</formula>
    </cfRule>
  </conditionalFormatting>
  <conditionalFormatting sqref="AN134">
    <cfRule type="expression" dxfId="1309" priority="1310">
      <formula>INDIRECT(ADDRESS(ROW(),COLUMN()))=TRUNC(INDIRECT(ADDRESS(ROW(),COLUMN())))</formula>
    </cfRule>
  </conditionalFormatting>
  <conditionalFormatting sqref="AO135:AT135">
    <cfRule type="expression" dxfId="1308" priority="1309">
      <formula>INDIRECT(ADDRESS(ROW(),COLUMN()))=TRUNC(INDIRECT(ADDRESS(ROW(),COLUMN())))</formula>
    </cfRule>
  </conditionalFormatting>
  <conditionalFormatting sqref="AO134:AT134">
    <cfRule type="expression" dxfId="1307" priority="1308">
      <formula>INDIRECT(ADDRESS(ROW(),COLUMN()))=TRUNC(INDIRECT(ADDRESS(ROW(),COLUMN())))</formula>
    </cfRule>
  </conditionalFormatting>
  <conditionalFormatting sqref="AU135">
    <cfRule type="expression" dxfId="1306" priority="1307">
      <formula>INDIRECT(ADDRESS(ROW(),COLUMN()))=TRUNC(INDIRECT(ADDRESS(ROW(),COLUMN())))</formula>
    </cfRule>
  </conditionalFormatting>
  <conditionalFormatting sqref="AU134">
    <cfRule type="expression" dxfId="1305" priority="1306">
      <formula>INDIRECT(ADDRESS(ROW(),COLUMN()))=TRUNC(INDIRECT(ADDRESS(ROW(),COLUMN())))</formula>
    </cfRule>
  </conditionalFormatting>
  <conditionalFormatting sqref="AV135:AW135">
    <cfRule type="expression" dxfId="1304" priority="1305">
      <formula>INDIRECT(ADDRESS(ROW(),COLUMN()))=TRUNC(INDIRECT(ADDRESS(ROW(),COLUMN())))</formula>
    </cfRule>
  </conditionalFormatting>
  <conditionalFormatting sqref="AV134:AW134">
    <cfRule type="expression" dxfId="1303" priority="1304">
      <formula>INDIRECT(ADDRESS(ROW(),COLUMN()))=TRUNC(INDIRECT(ADDRESS(ROW(),COLUMN())))</formula>
    </cfRule>
  </conditionalFormatting>
  <conditionalFormatting sqref="AX137:BA138">
    <cfRule type="expression" dxfId="1302" priority="1303">
      <formula>INDIRECT(ADDRESS(ROW(),COLUMN()))=TRUNC(INDIRECT(ADDRESS(ROW(),COLUMN())))</formula>
    </cfRule>
  </conditionalFormatting>
  <conditionalFormatting sqref="S138">
    <cfRule type="expression" dxfId="1301" priority="1302">
      <formula>INDIRECT(ADDRESS(ROW(),COLUMN()))=TRUNC(INDIRECT(ADDRESS(ROW(),COLUMN())))</formula>
    </cfRule>
  </conditionalFormatting>
  <conditionalFormatting sqref="S137">
    <cfRule type="expression" dxfId="1300" priority="1301">
      <formula>INDIRECT(ADDRESS(ROW(),COLUMN()))=TRUNC(INDIRECT(ADDRESS(ROW(),COLUMN())))</formula>
    </cfRule>
  </conditionalFormatting>
  <conditionalFormatting sqref="T138:Y138">
    <cfRule type="expression" dxfId="1299" priority="1300">
      <formula>INDIRECT(ADDRESS(ROW(),COLUMN()))=TRUNC(INDIRECT(ADDRESS(ROW(),COLUMN())))</formula>
    </cfRule>
  </conditionalFormatting>
  <conditionalFormatting sqref="T137:Y137">
    <cfRule type="expression" dxfId="1298" priority="1299">
      <formula>INDIRECT(ADDRESS(ROW(),COLUMN()))=TRUNC(INDIRECT(ADDRESS(ROW(),COLUMN())))</formula>
    </cfRule>
  </conditionalFormatting>
  <conditionalFormatting sqref="Z138">
    <cfRule type="expression" dxfId="1297" priority="1298">
      <formula>INDIRECT(ADDRESS(ROW(),COLUMN()))=TRUNC(INDIRECT(ADDRESS(ROW(),COLUMN())))</formula>
    </cfRule>
  </conditionalFormatting>
  <conditionalFormatting sqref="Z137">
    <cfRule type="expression" dxfId="1296" priority="1297">
      <formula>INDIRECT(ADDRESS(ROW(),COLUMN()))=TRUNC(INDIRECT(ADDRESS(ROW(),COLUMN())))</formula>
    </cfRule>
  </conditionalFormatting>
  <conditionalFormatting sqref="AA138:AF138">
    <cfRule type="expression" dxfId="1295" priority="1296">
      <formula>INDIRECT(ADDRESS(ROW(),COLUMN()))=TRUNC(INDIRECT(ADDRESS(ROW(),COLUMN())))</formula>
    </cfRule>
  </conditionalFormatting>
  <conditionalFormatting sqref="AA137:AF137">
    <cfRule type="expression" dxfId="1294" priority="1295">
      <formula>INDIRECT(ADDRESS(ROW(),COLUMN()))=TRUNC(INDIRECT(ADDRESS(ROW(),COLUMN())))</formula>
    </cfRule>
  </conditionalFormatting>
  <conditionalFormatting sqref="AG138">
    <cfRule type="expression" dxfId="1293" priority="1294">
      <formula>INDIRECT(ADDRESS(ROW(),COLUMN()))=TRUNC(INDIRECT(ADDRESS(ROW(),COLUMN())))</formula>
    </cfRule>
  </conditionalFormatting>
  <conditionalFormatting sqref="AG137">
    <cfRule type="expression" dxfId="1292" priority="1293">
      <formula>INDIRECT(ADDRESS(ROW(),COLUMN()))=TRUNC(INDIRECT(ADDRESS(ROW(),COLUMN())))</formula>
    </cfRule>
  </conditionalFormatting>
  <conditionalFormatting sqref="AH138:AM138">
    <cfRule type="expression" dxfId="1291" priority="1292">
      <formula>INDIRECT(ADDRESS(ROW(),COLUMN()))=TRUNC(INDIRECT(ADDRESS(ROW(),COLUMN())))</formula>
    </cfRule>
  </conditionalFormatting>
  <conditionalFormatting sqref="AH137:AM137">
    <cfRule type="expression" dxfId="1290" priority="1291">
      <formula>INDIRECT(ADDRESS(ROW(),COLUMN()))=TRUNC(INDIRECT(ADDRESS(ROW(),COLUMN())))</formula>
    </cfRule>
  </conditionalFormatting>
  <conditionalFormatting sqref="AN138">
    <cfRule type="expression" dxfId="1289" priority="1290">
      <formula>INDIRECT(ADDRESS(ROW(),COLUMN()))=TRUNC(INDIRECT(ADDRESS(ROW(),COLUMN())))</formula>
    </cfRule>
  </conditionalFormatting>
  <conditionalFormatting sqref="AN137">
    <cfRule type="expression" dxfId="1288" priority="1289">
      <formula>INDIRECT(ADDRESS(ROW(),COLUMN()))=TRUNC(INDIRECT(ADDRESS(ROW(),COLUMN())))</formula>
    </cfRule>
  </conditionalFormatting>
  <conditionalFormatting sqref="AO138:AT138">
    <cfRule type="expression" dxfId="1287" priority="1288">
      <formula>INDIRECT(ADDRESS(ROW(),COLUMN()))=TRUNC(INDIRECT(ADDRESS(ROW(),COLUMN())))</formula>
    </cfRule>
  </conditionalFormatting>
  <conditionalFormatting sqref="AO137:AT137">
    <cfRule type="expression" dxfId="1286" priority="1287">
      <formula>INDIRECT(ADDRESS(ROW(),COLUMN()))=TRUNC(INDIRECT(ADDRESS(ROW(),COLUMN())))</formula>
    </cfRule>
  </conditionalFormatting>
  <conditionalFormatting sqref="AU138">
    <cfRule type="expression" dxfId="1285" priority="1286">
      <formula>INDIRECT(ADDRESS(ROW(),COLUMN()))=TRUNC(INDIRECT(ADDRESS(ROW(),COLUMN())))</formula>
    </cfRule>
  </conditionalFormatting>
  <conditionalFormatting sqref="AU137">
    <cfRule type="expression" dxfId="1284" priority="1285">
      <formula>INDIRECT(ADDRESS(ROW(),COLUMN()))=TRUNC(INDIRECT(ADDRESS(ROW(),COLUMN())))</formula>
    </cfRule>
  </conditionalFormatting>
  <conditionalFormatting sqref="AV138:AW138">
    <cfRule type="expression" dxfId="1283" priority="1284">
      <formula>INDIRECT(ADDRESS(ROW(),COLUMN()))=TRUNC(INDIRECT(ADDRESS(ROW(),COLUMN())))</formula>
    </cfRule>
  </conditionalFormatting>
  <conditionalFormatting sqref="AV137:AW137">
    <cfRule type="expression" dxfId="1282" priority="1283">
      <formula>INDIRECT(ADDRESS(ROW(),COLUMN()))=TRUNC(INDIRECT(ADDRESS(ROW(),COLUMN())))</formula>
    </cfRule>
  </conditionalFormatting>
  <conditionalFormatting sqref="AX140:BA141">
    <cfRule type="expression" dxfId="1281" priority="1282">
      <formula>INDIRECT(ADDRESS(ROW(),COLUMN()))=TRUNC(INDIRECT(ADDRESS(ROW(),COLUMN())))</formula>
    </cfRule>
  </conditionalFormatting>
  <conditionalFormatting sqref="S141">
    <cfRule type="expression" dxfId="1280" priority="1281">
      <formula>INDIRECT(ADDRESS(ROW(),COLUMN()))=TRUNC(INDIRECT(ADDRESS(ROW(),COLUMN())))</formula>
    </cfRule>
  </conditionalFormatting>
  <conditionalFormatting sqref="S140">
    <cfRule type="expression" dxfId="1279" priority="1280">
      <formula>INDIRECT(ADDRESS(ROW(),COLUMN()))=TRUNC(INDIRECT(ADDRESS(ROW(),COLUMN())))</formula>
    </cfRule>
  </conditionalFormatting>
  <conditionalFormatting sqref="T141:Y141">
    <cfRule type="expression" dxfId="1278" priority="1279">
      <formula>INDIRECT(ADDRESS(ROW(),COLUMN()))=TRUNC(INDIRECT(ADDRESS(ROW(),COLUMN())))</formula>
    </cfRule>
  </conditionalFormatting>
  <conditionalFormatting sqref="T140:Y140">
    <cfRule type="expression" dxfId="1277" priority="1278">
      <formula>INDIRECT(ADDRESS(ROW(),COLUMN()))=TRUNC(INDIRECT(ADDRESS(ROW(),COLUMN())))</formula>
    </cfRule>
  </conditionalFormatting>
  <conditionalFormatting sqref="Z141">
    <cfRule type="expression" dxfId="1276" priority="1277">
      <formula>INDIRECT(ADDRESS(ROW(),COLUMN()))=TRUNC(INDIRECT(ADDRESS(ROW(),COLUMN())))</formula>
    </cfRule>
  </conditionalFormatting>
  <conditionalFormatting sqref="Z140">
    <cfRule type="expression" dxfId="1275" priority="1276">
      <formula>INDIRECT(ADDRESS(ROW(),COLUMN()))=TRUNC(INDIRECT(ADDRESS(ROW(),COLUMN())))</formula>
    </cfRule>
  </conditionalFormatting>
  <conditionalFormatting sqref="AA141:AF141">
    <cfRule type="expression" dxfId="1274" priority="1275">
      <formula>INDIRECT(ADDRESS(ROW(),COLUMN()))=TRUNC(INDIRECT(ADDRESS(ROW(),COLUMN())))</formula>
    </cfRule>
  </conditionalFormatting>
  <conditionalFormatting sqref="AA140:AF140">
    <cfRule type="expression" dxfId="1273" priority="1274">
      <formula>INDIRECT(ADDRESS(ROW(),COLUMN()))=TRUNC(INDIRECT(ADDRESS(ROW(),COLUMN())))</formula>
    </cfRule>
  </conditionalFormatting>
  <conditionalFormatting sqref="AG141">
    <cfRule type="expression" dxfId="1272" priority="1273">
      <formula>INDIRECT(ADDRESS(ROW(),COLUMN()))=TRUNC(INDIRECT(ADDRESS(ROW(),COLUMN())))</formula>
    </cfRule>
  </conditionalFormatting>
  <conditionalFormatting sqref="AG140">
    <cfRule type="expression" dxfId="1271" priority="1272">
      <formula>INDIRECT(ADDRESS(ROW(),COLUMN()))=TRUNC(INDIRECT(ADDRESS(ROW(),COLUMN())))</formula>
    </cfRule>
  </conditionalFormatting>
  <conditionalFormatting sqref="AH141:AM141">
    <cfRule type="expression" dxfId="1270" priority="1271">
      <formula>INDIRECT(ADDRESS(ROW(),COLUMN()))=TRUNC(INDIRECT(ADDRESS(ROW(),COLUMN())))</formula>
    </cfRule>
  </conditionalFormatting>
  <conditionalFormatting sqref="AH140:AM140">
    <cfRule type="expression" dxfId="1269" priority="1270">
      <formula>INDIRECT(ADDRESS(ROW(),COLUMN()))=TRUNC(INDIRECT(ADDRESS(ROW(),COLUMN())))</formula>
    </cfRule>
  </conditionalFormatting>
  <conditionalFormatting sqref="AN141">
    <cfRule type="expression" dxfId="1268" priority="1269">
      <formula>INDIRECT(ADDRESS(ROW(),COLUMN()))=TRUNC(INDIRECT(ADDRESS(ROW(),COLUMN())))</formula>
    </cfRule>
  </conditionalFormatting>
  <conditionalFormatting sqref="AN140">
    <cfRule type="expression" dxfId="1267" priority="1268">
      <formula>INDIRECT(ADDRESS(ROW(),COLUMN()))=TRUNC(INDIRECT(ADDRESS(ROW(),COLUMN())))</formula>
    </cfRule>
  </conditionalFormatting>
  <conditionalFormatting sqref="AO141:AT141">
    <cfRule type="expression" dxfId="1266" priority="1267">
      <formula>INDIRECT(ADDRESS(ROW(),COLUMN()))=TRUNC(INDIRECT(ADDRESS(ROW(),COLUMN())))</formula>
    </cfRule>
  </conditionalFormatting>
  <conditionalFormatting sqref="AO140:AT140">
    <cfRule type="expression" dxfId="1265" priority="1266">
      <formula>INDIRECT(ADDRESS(ROW(),COLUMN()))=TRUNC(INDIRECT(ADDRESS(ROW(),COLUMN())))</formula>
    </cfRule>
  </conditionalFormatting>
  <conditionalFormatting sqref="AU141">
    <cfRule type="expression" dxfId="1264" priority="1265">
      <formula>INDIRECT(ADDRESS(ROW(),COLUMN()))=TRUNC(INDIRECT(ADDRESS(ROW(),COLUMN())))</formula>
    </cfRule>
  </conditionalFormatting>
  <conditionalFormatting sqref="AU140">
    <cfRule type="expression" dxfId="1263" priority="1264">
      <formula>INDIRECT(ADDRESS(ROW(),COLUMN()))=TRUNC(INDIRECT(ADDRESS(ROW(),COLUMN())))</formula>
    </cfRule>
  </conditionalFormatting>
  <conditionalFormatting sqref="AV141:AW141">
    <cfRule type="expression" dxfId="1262" priority="1263">
      <formula>INDIRECT(ADDRESS(ROW(),COLUMN()))=TRUNC(INDIRECT(ADDRESS(ROW(),COLUMN())))</formula>
    </cfRule>
  </conditionalFormatting>
  <conditionalFormatting sqref="AV140:AW140">
    <cfRule type="expression" dxfId="1261" priority="1262">
      <formula>INDIRECT(ADDRESS(ROW(),COLUMN()))=TRUNC(INDIRECT(ADDRESS(ROW(),COLUMN())))</formula>
    </cfRule>
  </conditionalFormatting>
  <conditionalFormatting sqref="AX143:BA144">
    <cfRule type="expression" dxfId="1260" priority="1261">
      <formula>INDIRECT(ADDRESS(ROW(),COLUMN()))=TRUNC(INDIRECT(ADDRESS(ROW(),COLUMN())))</formula>
    </cfRule>
  </conditionalFormatting>
  <conditionalFormatting sqref="S144">
    <cfRule type="expression" dxfId="1259" priority="1260">
      <formula>INDIRECT(ADDRESS(ROW(),COLUMN()))=TRUNC(INDIRECT(ADDRESS(ROW(),COLUMN())))</formula>
    </cfRule>
  </conditionalFormatting>
  <conditionalFormatting sqref="S143">
    <cfRule type="expression" dxfId="1258" priority="1259">
      <formula>INDIRECT(ADDRESS(ROW(),COLUMN()))=TRUNC(INDIRECT(ADDRESS(ROW(),COLUMN())))</formula>
    </cfRule>
  </conditionalFormatting>
  <conditionalFormatting sqref="T144:Y144">
    <cfRule type="expression" dxfId="1257" priority="1258">
      <formula>INDIRECT(ADDRESS(ROW(),COLUMN()))=TRUNC(INDIRECT(ADDRESS(ROW(),COLUMN())))</formula>
    </cfRule>
  </conditionalFormatting>
  <conditionalFormatting sqref="T143:Y143">
    <cfRule type="expression" dxfId="1256" priority="1257">
      <formula>INDIRECT(ADDRESS(ROW(),COLUMN()))=TRUNC(INDIRECT(ADDRESS(ROW(),COLUMN())))</formula>
    </cfRule>
  </conditionalFormatting>
  <conditionalFormatting sqref="Z144">
    <cfRule type="expression" dxfId="1255" priority="1256">
      <formula>INDIRECT(ADDRESS(ROW(),COLUMN()))=TRUNC(INDIRECT(ADDRESS(ROW(),COLUMN())))</formula>
    </cfRule>
  </conditionalFormatting>
  <conditionalFormatting sqref="Z143">
    <cfRule type="expression" dxfId="1254" priority="1255">
      <formula>INDIRECT(ADDRESS(ROW(),COLUMN()))=TRUNC(INDIRECT(ADDRESS(ROW(),COLUMN())))</formula>
    </cfRule>
  </conditionalFormatting>
  <conditionalFormatting sqref="AA144:AF144">
    <cfRule type="expression" dxfId="1253" priority="1254">
      <formula>INDIRECT(ADDRESS(ROW(),COLUMN()))=TRUNC(INDIRECT(ADDRESS(ROW(),COLUMN())))</formula>
    </cfRule>
  </conditionalFormatting>
  <conditionalFormatting sqref="AA143:AF143">
    <cfRule type="expression" dxfId="1252" priority="1253">
      <formula>INDIRECT(ADDRESS(ROW(),COLUMN()))=TRUNC(INDIRECT(ADDRESS(ROW(),COLUMN())))</formula>
    </cfRule>
  </conditionalFormatting>
  <conditionalFormatting sqref="AG144">
    <cfRule type="expression" dxfId="1251" priority="1252">
      <formula>INDIRECT(ADDRESS(ROW(),COLUMN()))=TRUNC(INDIRECT(ADDRESS(ROW(),COLUMN())))</formula>
    </cfRule>
  </conditionalFormatting>
  <conditionalFormatting sqref="AG143">
    <cfRule type="expression" dxfId="1250" priority="1251">
      <formula>INDIRECT(ADDRESS(ROW(),COLUMN()))=TRUNC(INDIRECT(ADDRESS(ROW(),COLUMN())))</formula>
    </cfRule>
  </conditionalFormatting>
  <conditionalFormatting sqref="AH144:AM144">
    <cfRule type="expression" dxfId="1249" priority="1250">
      <formula>INDIRECT(ADDRESS(ROW(),COLUMN()))=TRUNC(INDIRECT(ADDRESS(ROW(),COLUMN())))</formula>
    </cfRule>
  </conditionalFormatting>
  <conditionalFormatting sqref="AH143:AM143">
    <cfRule type="expression" dxfId="1248" priority="1249">
      <formula>INDIRECT(ADDRESS(ROW(),COLUMN()))=TRUNC(INDIRECT(ADDRESS(ROW(),COLUMN())))</formula>
    </cfRule>
  </conditionalFormatting>
  <conditionalFormatting sqref="AN144">
    <cfRule type="expression" dxfId="1247" priority="1248">
      <formula>INDIRECT(ADDRESS(ROW(),COLUMN()))=TRUNC(INDIRECT(ADDRESS(ROW(),COLUMN())))</formula>
    </cfRule>
  </conditionalFormatting>
  <conditionalFormatting sqref="AN143">
    <cfRule type="expression" dxfId="1246" priority="1247">
      <formula>INDIRECT(ADDRESS(ROW(),COLUMN()))=TRUNC(INDIRECT(ADDRESS(ROW(),COLUMN())))</formula>
    </cfRule>
  </conditionalFormatting>
  <conditionalFormatting sqref="AO144:AT144">
    <cfRule type="expression" dxfId="1245" priority="1246">
      <formula>INDIRECT(ADDRESS(ROW(),COLUMN()))=TRUNC(INDIRECT(ADDRESS(ROW(),COLUMN())))</formula>
    </cfRule>
  </conditionalFormatting>
  <conditionalFormatting sqref="AO143:AT143">
    <cfRule type="expression" dxfId="1244" priority="1245">
      <formula>INDIRECT(ADDRESS(ROW(),COLUMN()))=TRUNC(INDIRECT(ADDRESS(ROW(),COLUMN())))</formula>
    </cfRule>
  </conditionalFormatting>
  <conditionalFormatting sqref="AU144">
    <cfRule type="expression" dxfId="1243" priority="1244">
      <formula>INDIRECT(ADDRESS(ROW(),COLUMN()))=TRUNC(INDIRECT(ADDRESS(ROW(),COLUMN())))</formula>
    </cfRule>
  </conditionalFormatting>
  <conditionalFormatting sqref="AU143">
    <cfRule type="expression" dxfId="1242" priority="1243">
      <formula>INDIRECT(ADDRESS(ROW(),COLUMN()))=TRUNC(INDIRECT(ADDRESS(ROW(),COLUMN())))</formula>
    </cfRule>
  </conditionalFormatting>
  <conditionalFormatting sqref="AV144:AW144">
    <cfRule type="expression" dxfId="1241" priority="1242">
      <formula>INDIRECT(ADDRESS(ROW(),COLUMN()))=TRUNC(INDIRECT(ADDRESS(ROW(),COLUMN())))</formula>
    </cfRule>
  </conditionalFormatting>
  <conditionalFormatting sqref="AV143:AW143">
    <cfRule type="expression" dxfId="1240" priority="1241">
      <formula>INDIRECT(ADDRESS(ROW(),COLUMN()))=TRUNC(INDIRECT(ADDRESS(ROW(),COLUMN())))</formula>
    </cfRule>
  </conditionalFormatting>
  <conditionalFormatting sqref="AX146:BA147">
    <cfRule type="expression" dxfId="1239" priority="1240">
      <formula>INDIRECT(ADDRESS(ROW(),COLUMN()))=TRUNC(INDIRECT(ADDRESS(ROW(),COLUMN())))</formula>
    </cfRule>
  </conditionalFormatting>
  <conditionalFormatting sqref="S147">
    <cfRule type="expression" dxfId="1238" priority="1239">
      <formula>INDIRECT(ADDRESS(ROW(),COLUMN()))=TRUNC(INDIRECT(ADDRESS(ROW(),COLUMN())))</formula>
    </cfRule>
  </conditionalFormatting>
  <conditionalFormatting sqref="S146">
    <cfRule type="expression" dxfId="1237" priority="1238">
      <formula>INDIRECT(ADDRESS(ROW(),COLUMN()))=TRUNC(INDIRECT(ADDRESS(ROW(),COLUMN())))</formula>
    </cfRule>
  </conditionalFormatting>
  <conditionalFormatting sqref="T147:Y147">
    <cfRule type="expression" dxfId="1236" priority="1237">
      <formula>INDIRECT(ADDRESS(ROW(),COLUMN()))=TRUNC(INDIRECT(ADDRESS(ROW(),COLUMN())))</formula>
    </cfRule>
  </conditionalFormatting>
  <conditionalFormatting sqref="T146:Y146">
    <cfRule type="expression" dxfId="1235" priority="1236">
      <formula>INDIRECT(ADDRESS(ROW(),COLUMN()))=TRUNC(INDIRECT(ADDRESS(ROW(),COLUMN())))</formula>
    </cfRule>
  </conditionalFormatting>
  <conditionalFormatting sqref="Z147">
    <cfRule type="expression" dxfId="1234" priority="1235">
      <formula>INDIRECT(ADDRESS(ROW(),COLUMN()))=TRUNC(INDIRECT(ADDRESS(ROW(),COLUMN())))</formula>
    </cfRule>
  </conditionalFormatting>
  <conditionalFormatting sqref="Z146">
    <cfRule type="expression" dxfId="1233" priority="1234">
      <formula>INDIRECT(ADDRESS(ROW(),COLUMN()))=TRUNC(INDIRECT(ADDRESS(ROW(),COLUMN())))</formula>
    </cfRule>
  </conditionalFormatting>
  <conditionalFormatting sqref="AA147:AF147">
    <cfRule type="expression" dxfId="1232" priority="1233">
      <formula>INDIRECT(ADDRESS(ROW(),COLUMN()))=TRUNC(INDIRECT(ADDRESS(ROW(),COLUMN())))</formula>
    </cfRule>
  </conditionalFormatting>
  <conditionalFormatting sqref="AA146:AF146">
    <cfRule type="expression" dxfId="1231" priority="1232">
      <formula>INDIRECT(ADDRESS(ROW(),COLUMN()))=TRUNC(INDIRECT(ADDRESS(ROW(),COLUMN())))</formula>
    </cfRule>
  </conditionalFormatting>
  <conditionalFormatting sqref="AG147">
    <cfRule type="expression" dxfId="1230" priority="1231">
      <formula>INDIRECT(ADDRESS(ROW(),COLUMN()))=TRUNC(INDIRECT(ADDRESS(ROW(),COLUMN())))</formula>
    </cfRule>
  </conditionalFormatting>
  <conditionalFormatting sqref="AG146">
    <cfRule type="expression" dxfId="1229" priority="1230">
      <formula>INDIRECT(ADDRESS(ROW(),COLUMN()))=TRUNC(INDIRECT(ADDRESS(ROW(),COLUMN())))</formula>
    </cfRule>
  </conditionalFormatting>
  <conditionalFormatting sqref="AH147:AM147">
    <cfRule type="expression" dxfId="1228" priority="1229">
      <formula>INDIRECT(ADDRESS(ROW(),COLUMN()))=TRUNC(INDIRECT(ADDRESS(ROW(),COLUMN())))</formula>
    </cfRule>
  </conditionalFormatting>
  <conditionalFormatting sqref="AH146:AM146">
    <cfRule type="expression" dxfId="1227" priority="1228">
      <formula>INDIRECT(ADDRESS(ROW(),COLUMN()))=TRUNC(INDIRECT(ADDRESS(ROW(),COLUMN())))</formula>
    </cfRule>
  </conditionalFormatting>
  <conditionalFormatting sqref="AN147">
    <cfRule type="expression" dxfId="1226" priority="1227">
      <formula>INDIRECT(ADDRESS(ROW(),COLUMN()))=TRUNC(INDIRECT(ADDRESS(ROW(),COLUMN())))</formula>
    </cfRule>
  </conditionalFormatting>
  <conditionalFormatting sqref="AN146">
    <cfRule type="expression" dxfId="1225" priority="1226">
      <formula>INDIRECT(ADDRESS(ROW(),COLUMN()))=TRUNC(INDIRECT(ADDRESS(ROW(),COLUMN())))</formula>
    </cfRule>
  </conditionalFormatting>
  <conditionalFormatting sqref="AO147:AT147">
    <cfRule type="expression" dxfId="1224" priority="1225">
      <formula>INDIRECT(ADDRESS(ROW(),COLUMN()))=TRUNC(INDIRECT(ADDRESS(ROW(),COLUMN())))</formula>
    </cfRule>
  </conditionalFormatting>
  <conditionalFormatting sqref="AO146:AT146">
    <cfRule type="expression" dxfId="1223" priority="1224">
      <formula>INDIRECT(ADDRESS(ROW(),COLUMN()))=TRUNC(INDIRECT(ADDRESS(ROW(),COLUMN())))</formula>
    </cfRule>
  </conditionalFormatting>
  <conditionalFormatting sqref="AU147">
    <cfRule type="expression" dxfId="1222" priority="1223">
      <formula>INDIRECT(ADDRESS(ROW(),COLUMN()))=TRUNC(INDIRECT(ADDRESS(ROW(),COLUMN())))</formula>
    </cfRule>
  </conditionalFormatting>
  <conditionalFormatting sqref="AU146">
    <cfRule type="expression" dxfId="1221" priority="1222">
      <formula>INDIRECT(ADDRESS(ROW(),COLUMN()))=TRUNC(INDIRECT(ADDRESS(ROW(),COLUMN())))</formula>
    </cfRule>
  </conditionalFormatting>
  <conditionalFormatting sqref="AV147:AW147">
    <cfRule type="expression" dxfId="1220" priority="1221">
      <formula>INDIRECT(ADDRESS(ROW(),COLUMN()))=TRUNC(INDIRECT(ADDRESS(ROW(),COLUMN())))</formula>
    </cfRule>
  </conditionalFormatting>
  <conditionalFormatting sqref="AV146:AW146">
    <cfRule type="expression" dxfId="1219" priority="1220">
      <formula>INDIRECT(ADDRESS(ROW(),COLUMN()))=TRUNC(INDIRECT(ADDRESS(ROW(),COLUMN())))</formula>
    </cfRule>
  </conditionalFormatting>
  <conditionalFormatting sqref="AX149:BA150">
    <cfRule type="expression" dxfId="1218" priority="1219">
      <formula>INDIRECT(ADDRESS(ROW(),COLUMN()))=TRUNC(INDIRECT(ADDRESS(ROW(),COLUMN())))</formula>
    </cfRule>
  </conditionalFormatting>
  <conditionalFormatting sqref="S150">
    <cfRule type="expression" dxfId="1217" priority="1218">
      <formula>INDIRECT(ADDRESS(ROW(),COLUMN()))=TRUNC(INDIRECT(ADDRESS(ROW(),COLUMN())))</formula>
    </cfRule>
  </conditionalFormatting>
  <conditionalFormatting sqref="S149">
    <cfRule type="expression" dxfId="1216" priority="1217">
      <formula>INDIRECT(ADDRESS(ROW(),COLUMN()))=TRUNC(INDIRECT(ADDRESS(ROW(),COLUMN())))</formula>
    </cfRule>
  </conditionalFormatting>
  <conditionalFormatting sqref="T150:Y150">
    <cfRule type="expression" dxfId="1215" priority="1216">
      <formula>INDIRECT(ADDRESS(ROW(),COLUMN()))=TRUNC(INDIRECT(ADDRESS(ROW(),COLUMN())))</formula>
    </cfRule>
  </conditionalFormatting>
  <conditionalFormatting sqref="T149:Y149">
    <cfRule type="expression" dxfId="1214" priority="1215">
      <formula>INDIRECT(ADDRESS(ROW(),COLUMN()))=TRUNC(INDIRECT(ADDRESS(ROW(),COLUMN())))</formula>
    </cfRule>
  </conditionalFormatting>
  <conditionalFormatting sqref="Z150">
    <cfRule type="expression" dxfId="1213" priority="1214">
      <formula>INDIRECT(ADDRESS(ROW(),COLUMN()))=TRUNC(INDIRECT(ADDRESS(ROW(),COLUMN())))</formula>
    </cfRule>
  </conditionalFormatting>
  <conditionalFormatting sqref="Z149">
    <cfRule type="expression" dxfId="1212" priority="1213">
      <formula>INDIRECT(ADDRESS(ROW(),COLUMN()))=TRUNC(INDIRECT(ADDRESS(ROW(),COLUMN())))</formula>
    </cfRule>
  </conditionalFormatting>
  <conditionalFormatting sqref="AA150:AF150">
    <cfRule type="expression" dxfId="1211" priority="1212">
      <formula>INDIRECT(ADDRESS(ROW(),COLUMN()))=TRUNC(INDIRECT(ADDRESS(ROW(),COLUMN())))</formula>
    </cfRule>
  </conditionalFormatting>
  <conditionalFormatting sqref="AA149:AF149">
    <cfRule type="expression" dxfId="1210" priority="1211">
      <formula>INDIRECT(ADDRESS(ROW(),COLUMN()))=TRUNC(INDIRECT(ADDRESS(ROW(),COLUMN())))</formula>
    </cfRule>
  </conditionalFormatting>
  <conditionalFormatting sqref="AG150">
    <cfRule type="expression" dxfId="1209" priority="1210">
      <formula>INDIRECT(ADDRESS(ROW(),COLUMN()))=TRUNC(INDIRECT(ADDRESS(ROW(),COLUMN())))</formula>
    </cfRule>
  </conditionalFormatting>
  <conditionalFormatting sqref="AG149">
    <cfRule type="expression" dxfId="1208" priority="1209">
      <formula>INDIRECT(ADDRESS(ROW(),COLUMN()))=TRUNC(INDIRECT(ADDRESS(ROW(),COLUMN())))</formula>
    </cfRule>
  </conditionalFormatting>
  <conditionalFormatting sqref="AH150:AM150">
    <cfRule type="expression" dxfId="1207" priority="1208">
      <formula>INDIRECT(ADDRESS(ROW(),COLUMN()))=TRUNC(INDIRECT(ADDRESS(ROW(),COLUMN())))</formula>
    </cfRule>
  </conditionalFormatting>
  <conditionalFormatting sqref="AH149:AM149">
    <cfRule type="expression" dxfId="1206" priority="1207">
      <formula>INDIRECT(ADDRESS(ROW(),COLUMN()))=TRUNC(INDIRECT(ADDRESS(ROW(),COLUMN())))</formula>
    </cfRule>
  </conditionalFormatting>
  <conditionalFormatting sqref="AN150">
    <cfRule type="expression" dxfId="1205" priority="1206">
      <formula>INDIRECT(ADDRESS(ROW(),COLUMN()))=TRUNC(INDIRECT(ADDRESS(ROW(),COLUMN())))</formula>
    </cfRule>
  </conditionalFormatting>
  <conditionalFormatting sqref="AN149">
    <cfRule type="expression" dxfId="1204" priority="1205">
      <formula>INDIRECT(ADDRESS(ROW(),COLUMN()))=TRUNC(INDIRECT(ADDRESS(ROW(),COLUMN())))</formula>
    </cfRule>
  </conditionalFormatting>
  <conditionalFormatting sqref="AO150:AT150">
    <cfRule type="expression" dxfId="1203" priority="1204">
      <formula>INDIRECT(ADDRESS(ROW(),COLUMN()))=TRUNC(INDIRECT(ADDRESS(ROW(),COLUMN())))</formula>
    </cfRule>
  </conditionalFormatting>
  <conditionalFormatting sqref="AO149:AT149">
    <cfRule type="expression" dxfId="1202" priority="1203">
      <formula>INDIRECT(ADDRESS(ROW(),COLUMN()))=TRUNC(INDIRECT(ADDRESS(ROW(),COLUMN())))</formula>
    </cfRule>
  </conditionalFormatting>
  <conditionalFormatting sqref="AU150">
    <cfRule type="expression" dxfId="1201" priority="1202">
      <formula>INDIRECT(ADDRESS(ROW(),COLUMN()))=TRUNC(INDIRECT(ADDRESS(ROW(),COLUMN())))</formula>
    </cfRule>
  </conditionalFormatting>
  <conditionalFormatting sqref="AU149">
    <cfRule type="expression" dxfId="1200" priority="1201">
      <formula>INDIRECT(ADDRESS(ROW(),COLUMN()))=TRUNC(INDIRECT(ADDRESS(ROW(),COLUMN())))</formula>
    </cfRule>
  </conditionalFormatting>
  <conditionalFormatting sqref="AV150:AW150">
    <cfRule type="expression" dxfId="1199" priority="1200">
      <formula>INDIRECT(ADDRESS(ROW(),COLUMN()))=TRUNC(INDIRECT(ADDRESS(ROW(),COLUMN())))</formula>
    </cfRule>
  </conditionalFormatting>
  <conditionalFormatting sqref="AV149:AW149">
    <cfRule type="expression" dxfId="1198" priority="1199">
      <formula>INDIRECT(ADDRESS(ROW(),COLUMN()))=TRUNC(INDIRECT(ADDRESS(ROW(),COLUMN())))</formula>
    </cfRule>
  </conditionalFormatting>
  <conditionalFormatting sqref="AX152:BA153">
    <cfRule type="expression" dxfId="1197" priority="1198">
      <formula>INDIRECT(ADDRESS(ROW(),COLUMN()))=TRUNC(INDIRECT(ADDRESS(ROW(),COLUMN())))</formula>
    </cfRule>
  </conditionalFormatting>
  <conditionalFormatting sqref="S153">
    <cfRule type="expression" dxfId="1196" priority="1197">
      <formula>INDIRECT(ADDRESS(ROW(),COLUMN()))=TRUNC(INDIRECT(ADDRESS(ROW(),COLUMN())))</formula>
    </cfRule>
  </conditionalFormatting>
  <conditionalFormatting sqref="S152">
    <cfRule type="expression" dxfId="1195" priority="1196">
      <formula>INDIRECT(ADDRESS(ROW(),COLUMN()))=TRUNC(INDIRECT(ADDRESS(ROW(),COLUMN())))</formula>
    </cfRule>
  </conditionalFormatting>
  <conditionalFormatting sqref="T153:Y153">
    <cfRule type="expression" dxfId="1194" priority="1195">
      <formula>INDIRECT(ADDRESS(ROW(),COLUMN()))=TRUNC(INDIRECT(ADDRESS(ROW(),COLUMN())))</formula>
    </cfRule>
  </conditionalFormatting>
  <conditionalFormatting sqref="T152:Y152">
    <cfRule type="expression" dxfId="1193" priority="1194">
      <formula>INDIRECT(ADDRESS(ROW(),COLUMN()))=TRUNC(INDIRECT(ADDRESS(ROW(),COLUMN())))</formula>
    </cfRule>
  </conditionalFormatting>
  <conditionalFormatting sqref="Z153">
    <cfRule type="expression" dxfId="1192" priority="1193">
      <formula>INDIRECT(ADDRESS(ROW(),COLUMN()))=TRUNC(INDIRECT(ADDRESS(ROW(),COLUMN())))</formula>
    </cfRule>
  </conditionalFormatting>
  <conditionalFormatting sqref="Z152">
    <cfRule type="expression" dxfId="1191" priority="1192">
      <formula>INDIRECT(ADDRESS(ROW(),COLUMN()))=TRUNC(INDIRECT(ADDRESS(ROW(),COLUMN())))</formula>
    </cfRule>
  </conditionalFormatting>
  <conditionalFormatting sqref="AA153:AF153">
    <cfRule type="expression" dxfId="1190" priority="1191">
      <formula>INDIRECT(ADDRESS(ROW(),COLUMN()))=TRUNC(INDIRECT(ADDRESS(ROW(),COLUMN())))</formula>
    </cfRule>
  </conditionalFormatting>
  <conditionalFormatting sqref="AA152:AF152">
    <cfRule type="expression" dxfId="1189" priority="1190">
      <formula>INDIRECT(ADDRESS(ROW(),COLUMN()))=TRUNC(INDIRECT(ADDRESS(ROW(),COLUMN())))</formula>
    </cfRule>
  </conditionalFormatting>
  <conditionalFormatting sqref="AG153">
    <cfRule type="expression" dxfId="1188" priority="1189">
      <formula>INDIRECT(ADDRESS(ROW(),COLUMN()))=TRUNC(INDIRECT(ADDRESS(ROW(),COLUMN())))</formula>
    </cfRule>
  </conditionalFormatting>
  <conditionalFormatting sqref="AG152">
    <cfRule type="expression" dxfId="1187" priority="1188">
      <formula>INDIRECT(ADDRESS(ROW(),COLUMN()))=TRUNC(INDIRECT(ADDRESS(ROW(),COLUMN())))</formula>
    </cfRule>
  </conditionalFormatting>
  <conditionalFormatting sqref="AH153:AM153">
    <cfRule type="expression" dxfId="1186" priority="1187">
      <formula>INDIRECT(ADDRESS(ROW(),COLUMN()))=TRUNC(INDIRECT(ADDRESS(ROW(),COLUMN())))</formula>
    </cfRule>
  </conditionalFormatting>
  <conditionalFormatting sqref="AH152:AM152">
    <cfRule type="expression" dxfId="1185" priority="1186">
      <formula>INDIRECT(ADDRESS(ROW(),COLUMN()))=TRUNC(INDIRECT(ADDRESS(ROW(),COLUMN())))</formula>
    </cfRule>
  </conditionalFormatting>
  <conditionalFormatting sqref="AN153">
    <cfRule type="expression" dxfId="1184" priority="1185">
      <formula>INDIRECT(ADDRESS(ROW(),COLUMN()))=TRUNC(INDIRECT(ADDRESS(ROW(),COLUMN())))</formula>
    </cfRule>
  </conditionalFormatting>
  <conditionalFormatting sqref="AN152">
    <cfRule type="expression" dxfId="1183" priority="1184">
      <formula>INDIRECT(ADDRESS(ROW(),COLUMN()))=TRUNC(INDIRECT(ADDRESS(ROW(),COLUMN())))</formula>
    </cfRule>
  </conditionalFormatting>
  <conditionalFormatting sqref="AO153:AT153">
    <cfRule type="expression" dxfId="1182" priority="1183">
      <formula>INDIRECT(ADDRESS(ROW(),COLUMN()))=TRUNC(INDIRECT(ADDRESS(ROW(),COLUMN())))</formula>
    </cfRule>
  </conditionalFormatting>
  <conditionalFormatting sqref="AO152:AT152">
    <cfRule type="expression" dxfId="1181" priority="1182">
      <formula>INDIRECT(ADDRESS(ROW(),COLUMN()))=TRUNC(INDIRECT(ADDRESS(ROW(),COLUMN())))</formula>
    </cfRule>
  </conditionalFormatting>
  <conditionalFormatting sqref="AU153">
    <cfRule type="expression" dxfId="1180" priority="1181">
      <formula>INDIRECT(ADDRESS(ROW(),COLUMN()))=TRUNC(INDIRECT(ADDRESS(ROW(),COLUMN())))</formula>
    </cfRule>
  </conditionalFormatting>
  <conditionalFormatting sqref="AU152">
    <cfRule type="expression" dxfId="1179" priority="1180">
      <formula>INDIRECT(ADDRESS(ROW(),COLUMN()))=TRUNC(INDIRECT(ADDRESS(ROW(),COLUMN())))</formula>
    </cfRule>
  </conditionalFormatting>
  <conditionalFormatting sqref="AV153:AW153">
    <cfRule type="expression" dxfId="1178" priority="1179">
      <formula>INDIRECT(ADDRESS(ROW(),COLUMN()))=TRUNC(INDIRECT(ADDRESS(ROW(),COLUMN())))</formula>
    </cfRule>
  </conditionalFormatting>
  <conditionalFormatting sqref="AV152:AW152">
    <cfRule type="expression" dxfId="1177" priority="1178">
      <formula>INDIRECT(ADDRESS(ROW(),COLUMN()))=TRUNC(INDIRECT(ADDRESS(ROW(),COLUMN())))</formula>
    </cfRule>
  </conditionalFormatting>
  <conditionalFormatting sqref="AX155:BA156">
    <cfRule type="expression" dxfId="1176" priority="1177">
      <formula>INDIRECT(ADDRESS(ROW(),COLUMN()))=TRUNC(INDIRECT(ADDRESS(ROW(),COLUMN())))</formula>
    </cfRule>
  </conditionalFormatting>
  <conditionalFormatting sqref="S156">
    <cfRule type="expression" dxfId="1175" priority="1176">
      <formula>INDIRECT(ADDRESS(ROW(),COLUMN()))=TRUNC(INDIRECT(ADDRESS(ROW(),COLUMN())))</formula>
    </cfRule>
  </conditionalFormatting>
  <conditionalFormatting sqref="S155">
    <cfRule type="expression" dxfId="1174" priority="1175">
      <formula>INDIRECT(ADDRESS(ROW(),COLUMN()))=TRUNC(INDIRECT(ADDRESS(ROW(),COLUMN())))</formula>
    </cfRule>
  </conditionalFormatting>
  <conditionalFormatting sqref="T156:Y156">
    <cfRule type="expression" dxfId="1173" priority="1174">
      <formula>INDIRECT(ADDRESS(ROW(),COLUMN()))=TRUNC(INDIRECT(ADDRESS(ROW(),COLUMN())))</formula>
    </cfRule>
  </conditionalFormatting>
  <conditionalFormatting sqref="T155:Y155">
    <cfRule type="expression" dxfId="1172" priority="1173">
      <formula>INDIRECT(ADDRESS(ROW(),COLUMN()))=TRUNC(INDIRECT(ADDRESS(ROW(),COLUMN())))</formula>
    </cfRule>
  </conditionalFormatting>
  <conditionalFormatting sqref="Z156">
    <cfRule type="expression" dxfId="1171" priority="1172">
      <formula>INDIRECT(ADDRESS(ROW(),COLUMN()))=TRUNC(INDIRECT(ADDRESS(ROW(),COLUMN())))</formula>
    </cfRule>
  </conditionalFormatting>
  <conditionalFormatting sqref="Z155">
    <cfRule type="expression" dxfId="1170" priority="1171">
      <formula>INDIRECT(ADDRESS(ROW(),COLUMN()))=TRUNC(INDIRECT(ADDRESS(ROW(),COLUMN())))</formula>
    </cfRule>
  </conditionalFormatting>
  <conditionalFormatting sqref="AA156:AF156">
    <cfRule type="expression" dxfId="1169" priority="1170">
      <formula>INDIRECT(ADDRESS(ROW(),COLUMN()))=TRUNC(INDIRECT(ADDRESS(ROW(),COLUMN())))</formula>
    </cfRule>
  </conditionalFormatting>
  <conditionalFormatting sqref="AA155:AF155">
    <cfRule type="expression" dxfId="1168" priority="1169">
      <formula>INDIRECT(ADDRESS(ROW(),COLUMN()))=TRUNC(INDIRECT(ADDRESS(ROW(),COLUMN())))</formula>
    </cfRule>
  </conditionalFormatting>
  <conditionalFormatting sqref="AG156">
    <cfRule type="expression" dxfId="1167" priority="1168">
      <formula>INDIRECT(ADDRESS(ROW(),COLUMN()))=TRUNC(INDIRECT(ADDRESS(ROW(),COLUMN())))</formula>
    </cfRule>
  </conditionalFormatting>
  <conditionalFormatting sqref="AG155">
    <cfRule type="expression" dxfId="1166" priority="1167">
      <formula>INDIRECT(ADDRESS(ROW(),COLUMN()))=TRUNC(INDIRECT(ADDRESS(ROW(),COLUMN())))</formula>
    </cfRule>
  </conditionalFormatting>
  <conditionalFormatting sqref="AH156:AM156">
    <cfRule type="expression" dxfId="1165" priority="1166">
      <formula>INDIRECT(ADDRESS(ROW(),COLUMN()))=TRUNC(INDIRECT(ADDRESS(ROW(),COLUMN())))</formula>
    </cfRule>
  </conditionalFormatting>
  <conditionalFormatting sqref="AH155:AM155">
    <cfRule type="expression" dxfId="1164" priority="1165">
      <formula>INDIRECT(ADDRESS(ROW(),COLUMN()))=TRUNC(INDIRECT(ADDRESS(ROW(),COLUMN())))</formula>
    </cfRule>
  </conditionalFormatting>
  <conditionalFormatting sqref="AN156">
    <cfRule type="expression" dxfId="1163" priority="1164">
      <formula>INDIRECT(ADDRESS(ROW(),COLUMN()))=TRUNC(INDIRECT(ADDRESS(ROW(),COLUMN())))</formula>
    </cfRule>
  </conditionalFormatting>
  <conditionalFormatting sqref="AN155">
    <cfRule type="expression" dxfId="1162" priority="1163">
      <formula>INDIRECT(ADDRESS(ROW(),COLUMN()))=TRUNC(INDIRECT(ADDRESS(ROW(),COLUMN())))</formula>
    </cfRule>
  </conditionalFormatting>
  <conditionalFormatting sqref="AO156:AT156">
    <cfRule type="expression" dxfId="1161" priority="1162">
      <formula>INDIRECT(ADDRESS(ROW(),COLUMN()))=TRUNC(INDIRECT(ADDRESS(ROW(),COLUMN())))</formula>
    </cfRule>
  </conditionalFormatting>
  <conditionalFormatting sqref="AO155:AT155">
    <cfRule type="expression" dxfId="1160" priority="1161">
      <formula>INDIRECT(ADDRESS(ROW(),COLUMN()))=TRUNC(INDIRECT(ADDRESS(ROW(),COLUMN())))</formula>
    </cfRule>
  </conditionalFormatting>
  <conditionalFormatting sqref="AU156">
    <cfRule type="expression" dxfId="1159" priority="1160">
      <formula>INDIRECT(ADDRESS(ROW(),COLUMN()))=TRUNC(INDIRECT(ADDRESS(ROW(),COLUMN())))</formula>
    </cfRule>
  </conditionalFormatting>
  <conditionalFormatting sqref="AU155">
    <cfRule type="expression" dxfId="1158" priority="1159">
      <formula>INDIRECT(ADDRESS(ROW(),COLUMN()))=TRUNC(INDIRECT(ADDRESS(ROW(),COLUMN())))</formula>
    </cfRule>
  </conditionalFormatting>
  <conditionalFormatting sqref="AV156:AW156">
    <cfRule type="expression" dxfId="1157" priority="1158">
      <formula>INDIRECT(ADDRESS(ROW(),COLUMN()))=TRUNC(INDIRECT(ADDRESS(ROW(),COLUMN())))</formula>
    </cfRule>
  </conditionalFormatting>
  <conditionalFormatting sqref="AV155:AW155">
    <cfRule type="expression" dxfId="1156" priority="1157">
      <formula>INDIRECT(ADDRESS(ROW(),COLUMN()))=TRUNC(INDIRECT(ADDRESS(ROW(),COLUMN())))</formula>
    </cfRule>
  </conditionalFormatting>
  <conditionalFormatting sqref="AX158:BA159">
    <cfRule type="expression" dxfId="1155" priority="1156">
      <formula>INDIRECT(ADDRESS(ROW(),COLUMN()))=TRUNC(INDIRECT(ADDRESS(ROW(),COLUMN())))</formula>
    </cfRule>
  </conditionalFormatting>
  <conditionalFormatting sqref="S159">
    <cfRule type="expression" dxfId="1154" priority="1155">
      <formula>INDIRECT(ADDRESS(ROW(),COLUMN()))=TRUNC(INDIRECT(ADDRESS(ROW(),COLUMN())))</formula>
    </cfRule>
  </conditionalFormatting>
  <conditionalFormatting sqref="S158">
    <cfRule type="expression" dxfId="1153" priority="1154">
      <formula>INDIRECT(ADDRESS(ROW(),COLUMN()))=TRUNC(INDIRECT(ADDRESS(ROW(),COLUMN())))</formula>
    </cfRule>
  </conditionalFormatting>
  <conditionalFormatting sqref="T159:Y159">
    <cfRule type="expression" dxfId="1152" priority="1153">
      <formula>INDIRECT(ADDRESS(ROW(),COLUMN()))=TRUNC(INDIRECT(ADDRESS(ROW(),COLUMN())))</formula>
    </cfRule>
  </conditionalFormatting>
  <conditionalFormatting sqref="T158:Y158">
    <cfRule type="expression" dxfId="1151" priority="1152">
      <formula>INDIRECT(ADDRESS(ROW(),COLUMN()))=TRUNC(INDIRECT(ADDRESS(ROW(),COLUMN())))</formula>
    </cfRule>
  </conditionalFormatting>
  <conditionalFormatting sqref="Z159">
    <cfRule type="expression" dxfId="1150" priority="1151">
      <formula>INDIRECT(ADDRESS(ROW(),COLUMN()))=TRUNC(INDIRECT(ADDRESS(ROW(),COLUMN())))</formula>
    </cfRule>
  </conditionalFormatting>
  <conditionalFormatting sqref="Z158">
    <cfRule type="expression" dxfId="1149" priority="1150">
      <formula>INDIRECT(ADDRESS(ROW(),COLUMN()))=TRUNC(INDIRECT(ADDRESS(ROW(),COLUMN())))</formula>
    </cfRule>
  </conditionalFormatting>
  <conditionalFormatting sqref="AA159:AF159">
    <cfRule type="expression" dxfId="1148" priority="1149">
      <formula>INDIRECT(ADDRESS(ROW(),COLUMN()))=TRUNC(INDIRECT(ADDRESS(ROW(),COLUMN())))</formula>
    </cfRule>
  </conditionalFormatting>
  <conditionalFormatting sqref="AA158:AF158">
    <cfRule type="expression" dxfId="1147" priority="1148">
      <formula>INDIRECT(ADDRESS(ROW(),COLUMN()))=TRUNC(INDIRECT(ADDRESS(ROW(),COLUMN())))</formula>
    </cfRule>
  </conditionalFormatting>
  <conditionalFormatting sqref="AG159">
    <cfRule type="expression" dxfId="1146" priority="1147">
      <formula>INDIRECT(ADDRESS(ROW(),COLUMN()))=TRUNC(INDIRECT(ADDRESS(ROW(),COLUMN())))</formula>
    </cfRule>
  </conditionalFormatting>
  <conditionalFormatting sqref="AG158">
    <cfRule type="expression" dxfId="1145" priority="1146">
      <formula>INDIRECT(ADDRESS(ROW(),COLUMN()))=TRUNC(INDIRECT(ADDRESS(ROW(),COLUMN())))</formula>
    </cfRule>
  </conditionalFormatting>
  <conditionalFormatting sqref="AH159:AM159">
    <cfRule type="expression" dxfId="1144" priority="1145">
      <formula>INDIRECT(ADDRESS(ROW(),COLUMN()))=TRUNC(INDIRECT(ADDRESS(ROW(),COLUMN())))</formula>
    </cfRule>
  </conditionalFormatting>
  <conditionalFormatting sqref="AH158:AM158">
    <cfRule type="expression" dxfId="1143" priority="1144">
      <formula>INDIRECT(ADDRESS(ROW(),COLUMN()))=TRUNC(INDIRECT(ADDRESS(ROW(),COLUMN())))</formula>
    </cfRule>
  </conditionalFormatting>
  <conditionalFormatting sqref="AN159">
    <cfRule type="expression" dxfId="1142" priority="1143">
      <formula>INDIRECT(ADDRESS(ROW(),COLUMN()))=TRUNC(INDIRECT(ADDRESS(ROW(),COLUMN())))</formula>
    </cfRule>
  </conditionalFormatting>
  <conditionalFormatting sqref="AN158">
    <cfRule type="expression" dxfId="1141" priority="1142">
      <formula>INDIRECT(ADDRESS(ROW(),COLUMN()))=TRUNC(INDIRECT(ADDRESS(ROW(),COLUMN())))</formula>
    </cfRule>
  </conditionalFormatting>
  <conditionalFormatting sqref="AO159:AT159">
    <cfRule type="expression" dxfId="1140" priority="1141">
      <formula>INDIRECT(ADDRESS(ROW(),COLUMN()))=TRUNC(INDIRECT(ADDRESS(ROW(),COLUMN())))</formula>
    </cfRule>
  </conditionalFormatting>
  <conditionalFormatting sqref="AO158:AT158">
    <cfRule type="expression" dxfId="1139" priority="1140">
      <formula>INDIRECT(ADDRESS(ROW(),COLUMN()))=TRUNC(INDIRECT(ADDRESS(ROW(),COLUMN())))</formula>
    </cfRule>
  </conditionalFormatting>
  <conditionalFormatting sqref="AU159">
    <cfRule type="expression" dxfId="1138" priority="1139">
      <formula>INDIRECT(ADDRESS(ROW(),COLUMN()))=TRUNC(INDIRECT(ADDRESS(ROW(),COLUMN())))</formula>
    </cfRule>
  </conditionalFormatting>
  <conditionalFormatting sqref="AU158">
    <cfRule type="expression" dxfId="1137" priority="1138">
      <formula>INDIRECT(ADDRESS(ROW(),COLUMN()))=TRUNC(INDIRECT(ADDRESS(ROW(),COLUMN())))</formula>
    </cfRule>
  </conditionalFormatting>
  <conditionalFormatting sqref="AV159:AW159">
    <cfRule type="expression" dxfId="1136" priority="1137">
      <formula>INDIRECT(ADDRESS(ROW(),COLUMN()))=TRUNC(INDIRECT(ADDRESS(ROW(),COLUMN())))</formula>
    </cfRule>
  </conditionalFormatting>
  <conditionalFormatting sqref="AV158:AW158">
    <cfRule type="expression" dxfId="1135" priority="1136">
      <formula>INDIRECT(ADDRESS(ROW(),COLUMN()))=TRUNC(INDIRECT(ADDRESS(ROW(),COLUMN())))</formula>
    </cfRule>
  </conditionalFormatting>
  <conditionalFormatting sqref="AX161:BA162">
    <cfRule type="expression" dxfId="1134" priority="1135">
      <formula>INDIRECT(ADDRESS(ROW(),COLUMN()))=TRUNC(INDIRECT(ADDRESS(ROW(),COLUMN())))</formula>
    </cfRule>
  </conditionalFormatting>
  <conditionalFormatting sqref="S162">
    <cfRule type="expression" dxfId="1133" priority="1134">
      <formula>INDIRECT(ADDRESS(ROW(),COLUMN()))=TRUNC(INDIRECT(ADDRESS(ROW(),COLUMN())))</formula>
    </cfRule>
  </conditionalFormatting>
  <conditionalFormatting sqref="S161">
    <cfRule type="expression" dxfId="1132" priority="1133">
      <formula>INDIRECT(ADDRESS(ROW(),COLUMN()))=TRUNC(INDIRECT(ADDRESS(ROW(),COLUMN())))</formula>
    </cfRule>
  </conditionalFormatting>
  <conditionalFormatting sqref="T162:Y162">
    <cfRule type="expression" dxfId="1131" priority="1132">
      <formula>INDIRECT(ADDRESS(ROW(),COLUMN()))=TRUNC(INDIRECT(ADDRESS(ROW(),COLUMN())))</formula>
    </cfRule>
  </conditionalFormatting>
  <conditionalFormatting sqref="T161:Y161">
    <cfRule type="expression" dxfId="1130" priority="1131">
      <formula>INDIRECT(ADDRESS(ROW(),COLUMN()))=TRUNC(INDIRECT(ADDRESS(ROW(),COLUMN())))</formula>
    </cfRule>
  </conditionalFormatting>
  <conditionalFormatting sqref="Z162">
    <cfRule type="expression" dxfId="1129" priority="1130">
      <formula>INDIRECT(ADDRESS(ROW(),COLUMN()))=TRUNC(INDIRECT(ADDRESS(ROW(),COLUMN())))</formula>
    </cfRule>
  </conditionalFormatting>
  <conditionalFormatting sqref="Z161">
    <cfRule type="expression" dxfId="1128" priority="1129">
      <formula>INDIRECT(ADDRESS(ROW(),COLUMN()))=TRUNC(INDIRECT(ADDRESS(ROW(),COLUMN())))</formula>
    </cfRule>
  </conditionalFormatting>
  <conditionalFormatting sqref="AA162:AF162">
    <cfRule type="expression" dxfId="1127" priority="1128">
      <formula>INDIRECT(ADDRESS(ROW(),COLUMN()))=TRUNC(INDIRECT(ADDRESS(ROW(),COLUMN())))</formula>
    </cfRule>
  </conditionalFormatting>
  <conditionalFormatting sqref="AA161:AF161">
    <cfRule type="expression" dxfId="1126" priority="1127">
      <formula>INDIRECT(ADDRESS(ROW(),COLUMN()))=TRUNC(INDIRECT(ADDRESS(ROW(),COLUMN())))</formula>
    </cfRule>
  </conditionalFormatting>
  <conditionalFormatting sqref="AG162">
    <cfRule type="expression" dxfId="1125" priority="1126">
      <formula>INDIRECT(ADDRESS(ROW(),COLUMN()))=TRUNC(INDIRECT(ADDRESS(ROW(),COLUMN())))</formula>
    </cfRule>
  </conditionalFormatting>
  <conditionalFormatting sqref="AG161">
    <cfRule type="expression" dxfId="1124" priority="1125">
      <formula>INDIRECT(ADDRESS(ROW(),COLUMN()))=TRUNC(INDIRECT(ADDRESS(ROW(),COLUMN())))</formula>
    </cfRule>
  </conditionalFormatting>
  <conditionalFormatting sqref="AH162:AM162">
    <cfRule type="expression" dxfId="1123" priority="1124">
      <formula>INDIRECT(ADDRESS(ROW(),COLUMN()))=TRUNC(INDIRECT(ADDRESS(ROW(),COLUMN())))</formula>
    </cfRule>
  </conditionalFormatting>
  <conditionalFormatting sqref="AH161:AM161">
    <cfRule type="expression" dxfId="1122" priority="1123">
      <formula>INDIRECT(ADDRESS(ROW(),COLUMN()))=TRUNC(INDIRECT(ADDRESS(ROW(),COLUMN())))</formula>
    </cfRule>
  </conditionalFormatting>
  <conditionalFormatting sqref="AN162">
    <cfRule type="expression" dxfId="1121" priority="1122">
      <formula>INDIRECT(ADDRESS(ROW(),COLUMN()))=TRUNC(INDIRECT(ADDRESS(ROW(),COLUMN())))</formula>
    </cfRule>
  </conditionalFormatting>
  <conditionalFormatting sqref="AN161">
    <cfRule type="expression" dxfId="1120" priority="1121">
      <formula>INDIRECT(ADDRESS(ROW(),COLUMN()))=TRUNC(INDIRECT(ADDRESS(ROW(),COLUMN())))</formula>
    </cfRule>
  </conditionalFormatting>
  <conditionalFormatting sqref="AO162:AT162">
    <cfRule type="expression" dxfId="1119" priority="1120">
      <formula>INDIRECT(ADDRESS(ROW(),COLUMN()))=TRUNC(INDIRECT(ADDRESS(ROW(),COLUMN())))</formula>
    </cfRule>
  </conditionalFormatting>
  <conditionalFormatting sqref="AO161:AT161">
    <cfRule type="expression" dxfId="1118" priority="1119">
      <formula>INDIRECT(ADDRESS(ROW(),COLUMN()))=TRUNC(INDIRECT(ADDRESS(ROW(),COLUMN())))</formula>
    </cfRule>
  </conditionalFormatting>
  <conditionalFormatting sqref="AU162">
    <cfRule type="expression" dxfId="1117" priority="1118">
      <formula>INDIRECT(ADDRESS(ROW(),COLUMN()))=TRUNC(INDIRECT(ADDRESS(ROW(),COLUMN())))</formula>
    </cfRule>
  </conditionalFormatting>
  <conditionalFormatting sqref="AU161">
    <cfRule type="expression" dxfId="1116" priority="1117">
      <formula>INDIRECT(ADDRESS(ROW(),COLUMN()))=TRUNC(INDIRECT(ADDRESS(ROW(),COLUMN())))</formula>
    </cfRule>
  </conditionalFormatting>
  <conditionalFormatting sqref="AV162:AW162">
    <cfRule type="expression" dxfId="1115" priority="1116">
      <formula>INDIRECT(ADDRESS(ROW(),COLUMN()))=TRUNC(INDIRECT(ADDRESS(ROW(),COLUMN())))</formula>
    </cfRule>
  </conditionalFormatting>
  <conditionalFormatting sqref="AV161:AW161">
    <cfRule type="expression" dxfId="1114" priority="1115">
      <formula>INDIRECT(ADDRESS(ROW(),COLUMN()))=TRUNC(INDIRECT(ADDRESS(ROW(),COLUMN())))</formula>
    </cfRule>
  </conditionalFormatting>
  <conditionalFormatting sqref="AX164:BA165">
    <cfRule type="expression" dxfId="1113" priority="1114">
      <formula>INDIRECT(ADDRESS(ROW(),COLUMN()))=TRUNC(INDIRECT(ADDRESS(ROW(),COLUMN())))</formula>
    </cfRule>
  </conditionalFormatting>
  <conditionalFormatting sqref="S165">
    <cfRule type="expression" dxfId="1112" priority="1113">
      <formula>INDIRECT(ADDRESS(ROW(),COLUMN()))=TRUNC(INDIRECT(ADDRESS(ROW(),COLUMN())))</formula>
    </cfRule>
  </conditionalFormatting>
  <conditionalFormatting sqref="S164">
    <cfRule type="expression" dxfId="1111" priority="1112">
      <formula>INDIRECT(ADDRESS(ROW(),COLUMN()))=TRUNC(INDIRECT(ADDRESS(ROW(),COLUMN())))</formula>
    </cfRule>
  </conditionalFormatting>
  <conditionalFormatting sqref="T165:Y165">
    <cfRule type="expression" dxfId="1110" priority="1111">
      <formula>INDIRECT(ADDRESS(ROW(),COLUMN()))=TRUNC(INDIRECT(ADDRESS(ROW(),COLUMN())))</formula>
    </cfRule>
  </conditionalFormatting>
  <conditionalFormatting sqref="T164:Y164">
    <cfRule type="expression" dxfId="1109" priority="1110">
      <formula>INDIRECT(ADDRESS(ROW(),COLUMN()))=TRUNC(INDIRECT(ADDRESS(ROW(),COLUMN())))</formula>
    </cfRule>
  </conditionalFormatting>
  <conditionalFormatting sqref="Z165">
    <cfRule type="expression" dxfId="1108" priority="1109">
      <formula>INDIRECT(ADDRESS(ROW(),COLUMN()))=TRUNC(INDIRECT(ADDRESS(ROW(),COLUMN())))</formula>
    </cfRule>
  </conditionalFormatting>
  <conditionalFormatting sqref="Z164">
    <cfRule type="expression" dxfId="1107" priority="1108">
      <formula>INDIRECT(ADDRESS(ROW(),COLUMN()))=TRUNC(INDIRECT(ADDRESS(ROW(),COLUMN())))</formula>
    </cfRule>
  </conditionalFormatting>
  <conditionalFormatting sqref="AA165:AF165">
    <cfRule type="expression" dxfId="1106" priority="1107">
      <formula>INDIRECT(ADDRESS(ROW(),COLUMN()))=TRUNC(INDIRECT(ADDRESS(ROW(),COLUMN())))</formula>
    </cfRule>
  </conditionalFormatting>
  <conditionalFormatting sqref="AA164:AF164">
    <cfRule type="expression" dxfId="1105" priority="1106">
      <formula>INDIRECT(ADDRESS(ROW(),COLUMN()))=TRUNC(INDIRECT(ADDRESS(ROW(),COLUMN())))</formula>
    </cfRule>
  </conditionalFormatting>
  <conditionalFormatting sqref="AG165">
    <cfRule type="expression" dxfId="1104" priority="1105">
      <formula>INDIRECT(ADDRESS(ROW(),COLUMN()))=TRUNC(INDIRECT(ADDRESS(ROW(),COLUMN())))</formula>
    </cfRule>
  </conditionalFormatting>
  <conditionalFormatting sqref="AG164">
    <cfRule type="expression" dxfId="1103" priority="1104">
      <formula>INDIRECT(ADDRESS(ROW(),COLUMN()))=TRUNC(INDIRECT(ADDRESS(ROW(),COLUMN())))</formula>
    </cfRule>
  </conditionalFormatting>
  <conditionalFormatting sqref="AH165:AM165">
    <cfRule type="expression" dxfId="1102" priority="1103">
      <formula>INDIRECT(ADDRESS(ROW(),COLUMN()))=TRUNC(INDIRECT(ADDRESS(ROW(),COLUMN())))</formula>
    </cfRule>
  </conditionalFormatting>
  <conditionalFormatting sqref="AH164:AM164">
    <cfRule type="expression" dxfId="1101" priority="1102">
      <formula>INDIRECT(ADDRESS(ROW(),COLUMN()))=TRUNC(INDIRECT(ADDRESS(ROW(),COLUMN())))</formula>
    </cfRule>
  </conditionalFormatting>
  <conditionalFormatting sqref="AN165">
    <cfRule type="expression" dxfId="1100" priority="1101">
      <formula>INDIRECT(ADDRESS(ROW(),COLUMN()))=TRUNC(INDIRECT(ADDRESS(ROW(),COLUMN())))</formula>
    </cfRule>
  </conditionalFormatting>
  <conditionalFormatting sqref="AN164">
    <cfRule type="expression" dxfId="1099" priority="1100">
      <formula>INDIRECT(ADDRESS(ROW(),COLUMN()))=TRUNC(INDIRECT(ADDRESS(ROW(),COLUMN())))</formula>
    </cfRule>
  </conditionalFormatting>
  <conditionalFormatting sqref="AO165:AT165">
    <cfRule type="expression" dxfId="1098" priority="1099">
      <formula>INDIRECT(ADDRESS(ROW(),COLUMN()))=TRUNC(INDIRECT(ADDRESS(ROW(),COLUMN())))</formula>
    </cfRule>
  </conditionalFormatting>
  <conditionalFormatting sqref="AO164:AT164">
    <cfRule type="expression" dxfId="1097" priority="1098">
      <formula>INDIRECT(ADDRESS(ROW(),COLUMN()))=TRUNC(INDIRECT(ADDRESS(ROW(),COLUMN())))</formula>
    </cfRule>
  </conditionalFormatting>
  <conditionalFormatting sqref="AU165">
    <cfRule type="expression" dxfId="1096" priority="1097">
      <formula>INDIRECT(ADDRESS(ROW(),COLUMN()))=TRUNC(INDIRECT(ADDRESS(ROW(),COLUMN())))</formula>
    </cfRule>
  </conditionalFormatting>
  <conditionalFormatting sqref="AU164">
    <cfRule type="expression" dxfId="1095" priority="1096">
      <formula>INDIRECT(ADDRESS(ROW(),COLUMN()))=TRUNC(INDIRECT(ADDRESS(ROW(),COLUMN())))</formula>
    </cfRule>
  </conditionalFormatting>
  <conditionalFormatting sqref="AV165:AW165">
    <cfRule type="expression" dxfId="1094" priority="1095">
      <formula>INDIRECT(ADDRESS(ROW(),COLUMN()))=TRUNC(INDIRECT(ADDRESS(ROW(),COLUMN())))</formula>
    </cfRule>
  </conditionalFormatting>
  <conditionalFormatting sqref="AV164:AW164">
    <cfRule type="expression" dxfId="1093" priority="1094">
      <formula>INDIRECT(ADDRESS(ROW(),COLUMN()))=TRUNC(INDIRECT(ADDRESS(ROW(),COLUMN())))</formula>
    </cfRule>
  </conditionalFormatting>
  <conditionalFormatting sqref="AX167:BA168">
    <cfRule type="expression" dxfId="1092" priority="1093">
      <formula>INDIRECT(ADDRESS(ROW(),COLUMN()))=TRUNC(INDIRECT(ADDRESS(ROW(),COLUMN())))</formula>
    </cfRule>
  </conditionalFormatting>
  <conditionalFormatting sqref="S168">
    <cfRule type="expression" dxfId="1091" priority="1092">
      <formula>INDIRECT(ADDRESS(ROW(),COLUMN()))=TRUNC(INDIRECT(ADDRESS(ROW(),COLUMN())))</formula>
    </cfRule>
  </conditionalFormatting>
  <conditionalFormatting sqref="S167">
    <cfRule type="expression" dxfId="1090" priority="1091">
      <formula>INDIRECT(ADDRESS(ROW(),COLUMN()))=TRUNC(INDIRECT(ADDRESS(ROW(),COLUMN())))</formula>
    </cfRule>
  </conditionalFormatting>
  <conditionalFormatting sqref="T168:Y168">
    <cfRule type="expression" dxfId="1089" priority="1090">
      <formula>INDIRECT(ADDRESS(ROW(),COLUMN()))=TRUNC(INDIRECT(ADDRESS(ROW(),COLUMN())))</formula>
    </cfRule>
  </conditionalFormatting>
  <conditionalFormatting sqref="T167:Y167">
    <cfRule type="expression" dxfId="1088" priority="1089">
      <formula>INDIRECT(ADDRESS(ROW(),COLUMN()))=TRUNC(INDIRECT(ADDRESS(ROW(),COLUMN())))</formula>
    </cfRule>
  </conditionalFormatting>
  <conditionalFormatting sqref="Z168">
    <cfRule type="expression" dxfId="1087" priority="1088">
      <formula>INDIRECT(ADDRESS(ROW(),COLUMN()))=TRUNC(INDIRECT(ADDRESS(ROW(),COLUMN())))</formula>
    </cfRule>
  </conditionalFormatting>
  <conditionalFormatting sqref="Z167">
    <cfRule type="expression" dxfId="1086" priority="1087">
      <formula>INDIRECT(ADDRESS(ROW(),COLUMN()))=TRUNC(INDIRECT(ADDRESS(ROW(),COLUMN())))</formula>
    </cfRule>
  </conditionalFormatting>
  <conditionalFormatting sqref="AA168:AF168">
    <cfRule type="expression" dxfId="1085" priority="1086">
      <formula>INDIRECT(ADDRESS(ROW(),COLUMN()))=TRUNC(INDIRECT(ADDRESS(ROW(),COLUMN())))</formula>
    </cfRule>
  </conditionalFormatting>
  <conditionalFormatting sqref="AA167:AF167">
    <cfRule type="expression" dxfId="1084" priority="1085">
      <formula>INDIRECT(ADDRESS(ROW(),COLUMN()))=TRUNC(INDIRECT(ADDRESS(ROW(),COLUMN())))</formula>
    </cfRule>
  </conditionalFormatting>
  <conditionalFormatting sqref="AG168">
    <cfRule type="expression" dxfId="1083" priority="1084">
      <formula>INDIRECT(ADDRESS(ROW(),COLUMN()))=TRUNC(INDIRECT(ADDRESS(ROW(),COLUMN())))</formula>
    </cfRule>
  </conditionalFormatting>
  <conditionalFormatting sqref="AG167">
    <cfRule type="expression" dxfId="1082" priority="1083">
      <formula>INDIRECT(ADDRESS(ROW(),COLUMN()))=TRUNC(INDIRECT(ADDRESS(ROW(),COLUMN())))</formula>
    </cfRule>
  </conditionalFormatting>
  <conditionalFormatting sqref="AH168:AM168">
    <cfRule type="expression" dxfId="1081" priority="1082">
      <formula>INDIRECT(ADDRESS(ROW(),COLUMN()))=TRUNC(INDIRECT(ADDRESS(ROW(),COLUMN())))</formula>
    </cfRule>
  </conditionalFormatting>
  <conditionalFormatting sqref="AH167:AM167">
    <cfRule type="expression" dxfId="1080" priority="1081">
      <formula>INDIRECT(ADDRESS(ROW(),COLUMN()))=TRUNC(INDIRECT(ADDRESS(ROW(),COLUMN())))</formula>
    </cfRule>
  </conditionalFormatting>
  <conditionalFormatting sqref="AN168">
    <cfRule type="expression" dxfId="1079" priority="1080">
      <formula>INDIRECT(ADDRESS(ROW(),COLUMN()))=TRUNC(INDIRECT(ADDRESS(ROW(),COLUMN())))</formula>
    </cfRule>
  </conditionalFormatting>
  <conditionalFormatting sqref="AN167">
    <cfRule type="expression" dxfId="1078" priority="1079">
      <formula>INDIRECT(ADDRESS(ROW(),COLUMN()))=TRUNC(INDIRECT(ADDRESS(ROW(),COLUMN())))</formula>
    </cfRule>
  </conditionalFormatting>
  <conditionalFormatting sqref="AO168:AT168">
    <cfRule type="expression" dxfId="1077" priority="1078">
      <formula>INDIRECT(ADDRESS(ROW(),COLUMN()))=TRUNC(INDIRECT(ADDRESS(ROW(),COLUMN())))</formula>
    </cfRule>
  </conditionalFormatting>
  <conditionalFormatting sqref="AO167:AT167">
    <cfRule type="expression" dxfId="1076" priority="1077">
      <formula>INDIRECT(ADDRESS(ROW(),COLUMN()))=TRUNC(INDIRECT(ADDRESS(ROW(),COLUMN())))</formula>
    </cfRule>
  </conditionalFormatting>
  <conditionalFormatting sqref="AU168">
    <cfRule type="expression" dxfId="1075" priority="1076">
      <formula>INDIRECT(ADDRESS(ROW(),COLUMN()))=TRUNC(INDIRECT(ADDRESS(ROW(),COLUMN())))</formula>
    </cfRule>
  </conditionalFormatting>
  <conditionalFormatting sqref="AU167">
    <cfRule type="expression" dxfId="1074" priority="1075">
      <formula>INDIRECT(ADDRESS(ROW(),COLUMN()))=TRUNC(INDIRECT(ADDRESS(ROW(),COLUMN())))</formula>
    </cfRule>
  </conditionalFormatting>
  <conditionalFormatting sqref="AV168:AW168">
    <cfRule type="expression" dxfId="1073" priority="1074">
      <formula>INDIRECT(ADDRESS(ROW(),COLUMN()))=TRUNC(INDIRECT(ADDRESS(ROW(),COLUMN())))</formula>
    </cfRule>
  </conditionalFormatting>
  <conditionalFormatting sqref="AV167:AW167">
    <cfRule type="expression" dxfId="1072" priority="1073">
      <formula>INDIRECT(ADDRESS(ROW(),COLUMN()))=TRUNC(INDIRECT(ADDRESS(ROW(),COLUMN())))</formula>
    </cfRule>
  </conditionalFormatting>
  <conditionalFormatting sqref="AX170:BA171">
    <cfRule type="expression" dxfId="1071" priority="1072">
      <formula>INDIRECT(ADDRESS(ROW(),COLUMN()))=TRUNC(INDIRECT(ADDRESS(ROW(),COLUMN())))</formula>
    </cfRule>
  </conditionalFormatting>
  <conditionalFormatting sqref="S171">
    <cfRule type="expression" dxfId="1070" priority="1071">
      <formula>INDIRECT(ADDRESS(ROW(),COLUMN()))=TRUNC(INDIRECT(ADDRESS(ROW(),COLUMN())))</formula>
    </cfRule>
  </conditionalFormatting>
  <conditionalFormatting sqref="S170">
    <cfRule type="expression" dxfId="1069" priority="1070">
      <formula>INDIRECT(ADDRESS(ROW(),COLUMN()))=TRUNC(INDIRECT(ADDRESS(ROW(),COLUMN())))</formula>
    </cfRule>
  </conditionalFormatting>
  <conditionalFormatting sqref="T171:Y171">
    <cfRule type="expression" dxfId="1068" priority="1069">
      <formula>INDIRECT(ADDRESS(ROW(),COLUMN()))=TRUNC(INDIRECT(ADDRESS(ROW(),COLUMN())))</formula>
    </cfRule>
  </conditionalFormatting>
  <conditionalFormatting sqref="T170:Y170">
    <cfRule type="expression" dxfId="1067" priority="1068">
      <formula>INDIRECT(ADDRESS(ROW(),COLUMN()))=TRUNC(INDIRECT(ADDRESS(ROW(),COLUMN())))</formula>
    </cfRule>
  </conditionalFormatting>
  <conditionalFormatting sqref="Z171">
    <cfRule type="expression" dxfId="1066" priority="1067">
      <formula>INDIRECT(ADDRESS(ROW(),COLUMN()))=TRUNC(INDIRECT(ADDRESS(ROW(),COLUMN())))</formula>
    </cfRule>
  </conditionalFormatting>
  <conditionalFormatting sqref="Z170">
    <cfRule type="expression" dxfId="1065" priority="1066">
      <formula>INDIRECT(ADDRESS(ROW(),COLUMN()))=TRUNC(INDIRECT(ADDRESS(ROW(),COLUMN())))</formula>
    </cfRule>
  </conditionalFormatting>
  <conditionalFormatting sqref="AA171:AF171">
    <cfRule type="expression" dxfId="1064" priority="1065">
      <formula>INDIRECT(ADDRESS(ROW(),COLUMN()))=TRUNC(INDIRECT(ADDRESS(ROW(),COLUMN())))</formula>
    </cfRule>
  </conditionalFormatting>
  <conditionalFormatting sqref="AA170:AF170">
    <cfRule type="expression" dxfId="1063" priority="1064">
      <formula>INDIRECT(ADDRESS(ROW(),COLUMN()))=TRUNC(INDIRECT(ADDRESS(ROW(),COLUMN())))</formula>
    </cfRule>
  </conditionalFormatting>
  <conditionalFormatting sqref="AG171">
    <cfRule type="expression" dxfId="1062" priority="1063">
      <formula>INDIRECT(ADDRESS(ROW(),COLUMN()))=TRUNC(INDIRECT(ADDRESS(ROW(),COLUMN())))</formula>
    </cfRule>
  </conditionalFormatting>
  <conditionalFormatting sqref="AG170">
    <cfRule type="expression" dxfId="1061" priority="1062">
      <formula>INDIRECT(ADDRESS(ROW(),COLUMN()))=TRUNC(INDIRECT(ADDRESS(ROW(),COLUMN())))</formula>
    </cfRule>
  </conditionalFormatting>
  <conditionalFormatting sqref="AH171:AM171">
    <cfRule type="expression" dxfId="1060" priority="1061">
      <formula>INDIRECT(ADDRESS(ROW(),COLUMN()))=TRUNC(INDIRECT(ADDRESS(ROW(),COLUMN())))</formula>
    </cfRule>
  </conditionalFormatting>
  <conditionalFormatting sqref="AH170:AM170">
    <cfRule type="expression" dxfId="1059" priority="1060">
      <formula>INDIRECT(ADDRESS(ROW(),COLUMN()))=TRUNC(INDIRECT(ADDRESS(ROW(),COLUMN())))</formula>
    </cfRule>
  </conditionalFormatting>
  <conditionalFormatting sqref="AN171">
    <cfRule type="expression" dxfId="1058" priority="1059">
      <formula>INDIRECT(ADDRESS(ROW(),COLUMN()))=TRUNC(INDIRECT(ADDRESS(ROW(),COLUMN())))</formula>
    </cfRule>
  </conditionalFormatting>
  <conditionalFormatting sqref="AN170">
    <cfRule type="expression" dxfId="1057" priority="1058">
      <formula>INDIRECT(ADDRESS(ROW(),COLUMN()))=TRUNC(INDIRECT(ADDRESS(ROW(),COLUMN())))</formula>
    </cfRule>
  </conditionalFormatting>
  <conditionalFormatting sqref="AO171:AT171">
    <cfRule type="expression" dxfId="1056" priority="1057">
      <formula>INDIRECT(ADDRESS(ROW(),COLUMN()))=TRUNC(INDIRECT(ADDRESS(ROW(),COLUMN())))</formula>
    </cfRule>
  </conditionalFormatting>
  <conditionalFormatting sqref="AO170:AT170">
    <cfRule type="expression" dxfId="1055" priority="1056">
      <formula>INDIRECT(ADDRESS(ROW(),COLUMN()))=TRUNC(INDIRECT(ADDRESS(ROW(),COLUMN())))</formula>
    </cfRule>
  </conditionalFormatting>
  <conditionalFormatting sqref="AU171">
    <cfRule type="expression" dxfId="1054" priority="1055">
      <formula>INDIRECT(ADDRESS(ROW(),COLUMN()))=TRUNC(INDIRECT(ADDRESS(ROW(),COLUMN())))</formula>
    </cfRule>
  </conditionalFormatting>
  <conditionalFormatting sqref="AU170">
    <cfRule type="expression" dxfId="1053" priority="1054">
      <formula>INDIRECT(ADDRESS(ROW(),COLUMN()))=TRUNC(INDIRECT(ADDRESS(ROW(),COLUMN())))</formula>
    </cfRule>
  </conditionalFormatting>
  <conditionalFormatting sqref="AV171:AW171">
    <cfRule type="expression" dxfId="1052" priority="1053">
      <formula>INDIRECT(ADDRESS(ROW(),COLUMN()))=TRUNC(INDIRECT(ADDRESS(ROW(),COLUMN())))</formula>
    </cfRule>
  </conditionalFormatting>
  <conditionalFormatting sqref="AV170:AW170">
    <cfRule type="expression" dxfId="1051" priority="1052">
      <formula>INDIRECT(ADDRESS(ROW(),COLUMN()))=TRUNC(INDIRECT(ADDRESS(ROW(),COLUMN())))</formula>
    </cfRule>
  </conditionalFormatting>
  <conditionalFormatting sqref="AX173:BA174">
    <cfRule type="expression" dxfId="1050" priority="1051">
      <formula>INDIRECT(ADDRESS(ROW(),COLUMN()))=TRUNC(INDIRECT(ADDRESS(ROW(),COLUMN())))</formula>
    </cfRule>
  </conditionalFormatting>
  <conditionalFormatting sqref="S174">
    <cfRule type="expression" dxfId="1049" priority="1050">
      <formula>INDIRECT(ADDRESS(ROW(),COLUMN()))=TRUNC(INDIRECT(ADDRESS(ROW(),COLUMN())))</formula>
    </cfRule>
  </conditionalFormatting>
  <conditionalFormatting sqref="S173">
    <cfRule type="expression" dxfId="1048" priority="1049">
      <formula>INDIRECT(ADDRESS(ROW(),COLUMN()))=TRUNC(INDIRECT(ADDRESS(ROW(),COLUMN())))</formula>
    </cfRule>
  </conditionalFormatting>
  <conditionalFormatting sqref="T174:Y174">
    <cfRule type="expression" dxfId="1047" priority="1048">
      <formula>INDIRECT(ADDRESS(ROW(),COLUMN()))=TRUNC(INDIRECT(ADDRESS(ROW(),COLUMN())))</formula>
    </cfRule>
  </conditionalFormatting>
  <conditionalFormatting sqref="T173:Y173">
    <cfRule type="expression" dxfId="1046" priority="1047">
      <formula>INDIRECT(ADDRESS(ROW(),COLUMN()))=TRUNC(INDIRECT(ADDRESS(ROW(),COLUMN())))</formula>
    </cfRule>
  </conditionalFormatting>
  <conditionalFormatting sqref="Z174">
    <cfRule type="expression" dxfId="1045" priority="1046">
      <formula>INDIRECT(ADDRESS(ROW(),COLUMN()))=TRUNC(INDIRECT(ADDRESS(ROW(),COLUMN())))</formula>
    </cfRule>
  </conditionalFormatting>
  <conditionalFormatting sqref="Z173">
    <cfRule type="expression" dxfId="1044" priority="1045">
      <formula>INDIRECT(ADDRESS(ROW(),COLUMN()))=TRUNC(INDIRECT(ADDRESS(ROW(),COLUMN())))</formula>
    </cfRule>
  </conditionalFormatting>
  <conditionalFormatting sqref="AA174:AF174">
    <cfRule type="expression" dxfId="1043" priority="1044">
      <formula>INDIRECT(ADDRESS(ROW(),COLUMN()))=TRUNC(INDIRECT(ADDRESS(ROW(),COLUMN())))</formula>
    </cfRule>
  </conditionalFormatting>
  <conditionalFormatting sqref="AA173:AF173">
    <cfRule type="expression" dxfId="1042" priority="1043">
      <formula>INDIRECT(ADDRESS(ROW(),COLUMN()))=TRUNC(INDIRECT(ADDRESS(ROW(),COLUMN())))</formula>
    </cfRule>
  </conditionalFormatting>
  <conditionalFormatting sqref="AG174">
    <cfRule type="expression" dxfId="1041" priority="1042">
      <formula>INDIRECT(ADDRESS(ROW(),COLUMN()))=TRUNC(INDIRECT(ADDRESS(ROW(),COLUMN())))</formula>
    </cfRule>
  </conditionalFormatting>
  <conditionalFormatting sqref="AG173">
    <cfRule type="expression" dxfId="1040" priority="1041">
      <formula>INDIRECT(ADDRESS(ROW(),COLUMN()))=TRUNC(INDIRECT(ADDRESS(ROW(),COLUMN())))</formula>
    </cfRule>
  </conditionalFormatting>
  <conditionalFormatting sqref="AH174:AM174">
    <cfRule type="expression" dxfId="1039" priority="1040">
      <formula>INDIRECT(ADDRESS(ROW(),COLUMN()))=TRUNC(INDIRECT(ADDRESS(ROW(),COLUMN())))</formula>
    </cfRule>
  </conditionalFormatting>
  <conditionalFormatting sqref="AH173:AM173">
    <cfRule type="expression" dxfId="1038" priority="1039">
      <formula>INDIRECT(ADDRESS(ROW(),COLUMN()))=TRUNC(INDIRECT(ADDRESS(ROW(),COLUMN())))</formula>
    </cfRule>
  </conditionalFormatting>
  <conditionalFormatting sqref="AN174">
    <cfRule type="expression" dxfId="1037" priority="1038">
      <formula>INDIRECT(ADDRESS(ROW(),COLUMN()))=TRUNC(INDIRECT(ADDRESS(ROW(),COLUMN())))</formula>
    </cfRule>
  </conditionalFormatting>
  <conditionalFormatting sqref="AN173">
    <cfRule type="expression" dxfId="1036" priority="1037">
      <formula>INDIRECT(ADDRESS(ROW(),COLUMN()))=TRUNC(INDIRECT(ADDRESS(ROW(),COLUMN())))</formula>
    </cfRule>
  </conditionalFormatting>
  <conditionalFormatting sqref="AO174:AT174">
    <cfRule type="expression" dxfId="1035" priority="1036">
      <formula>INDIRECT(ADDRESS(ROW(),COLUMN()))=TRUNC(INDIRECT(ADDRESS(ROW(),COLUMN())))</formula>
    </cfRule>
  </conditionalFormatting>
  <conditionalFormatting sqref="AO173:AT173">
    <cfRule type="expression" dxfId="1034" priority="1035">
      <formula>INDIRECT(ADDRESS(ROW(),COLUMN()))=TRUNC(INDIRECT(ADDRESS(ROW(),COLUMN())))</formula>
    </cfRule>
  </conditionalFormatting>
  <conditionalFormatting sqref="AU174">
    <cfRule type="expression" dxfId="1033" priority="1034">
      <formula>INDIRECT(ADDRESS(ROW(),COLUMN()))=TRUNC(INDIRECT(ADDRESS(ROW(),COLUMN())))</formula>
    </cfRule>
  </conditionalFormatting>
  <conditionalFormatting sqref="AU173">
    <cfRule type="expression" dxfId="1032" priority="1033">
      <formula>INDIRECT(ADDRESS(ROW(),COLUMN()))=TRUNC(INDIRECT(ADDRESS(ROW(),COLUMN())))</formula>
    </cfRule>
  </conditionalFormatting>
  <conditionalFormatting sqref="AV174:AW174">
    <cfRule type="expression" dxfId="1031" priority="1032">
      <formula>INDIRECT(ADDRESS(ROW(),COLUMN()))=TRUNC(INDIRECT(ADDRESS(ROW(),COLUMN())))</formula>
    </cfRule>
  </conditionalFormatting>
  <conditionalFormatting sqref="AV173:AW173">
    <cfRule type="expression" dxfId="1030" priority="1031">
      <formula>INDIRECT(ADDRESS(ROW(),COLUMN()))=TRUNC(INDIRECT(ADDRESS(ROW(),COLUMN())))</formula>
    </cfRule>
  </conditionalFormatting>
  <conditionalFormatting sqref="AX176:BA177">
    <cfRule type="expression" dxfId="1029" priority="1030">
      <formula>INDIRECT(ADDRESS(ROW(),COLUMN()))=TRUNC(INDIRECT(ADDRESS(ROW(),COLUMN())))</formula>
    </cfRule>
  </conditionalFormatting>
  <conditionalFormatting sqref="S177">
    <cfRule type="expression" dxfId="1028" priority="1029">
      <formula>INDIRECT(ADDRESS(ROW(),COLUMN()))=TRUNC(INDIRECT(ADDRESS(ROW(),COLUMN())))</formula>
    </cfRule>
  </conditionalFormatting>
  <conditionalFormatting sqref="S176">
    <cfRule type="expression" dxfId="1027" priority="1028">
      <formula>INDIRECT(ADDRESS(ROW(),COLUMN()))=TRUNC(INDIRECT(ADDRESS(ROW(),COLUMN())))</formula>
    </cfRule>
  </conditionalFormatting>
  <conditionalFormatting sqref="T177:Y177">
    <cfRule type="expression" dxfId="1026" priority="1027">
      <formula>INDIRECT(ADDRESS(ROW(),COLUMN()))=TRUNC(INDIRECT(ADDRESS(ROW(),COLUMN())))</formula>
    </cfRule>
  </conditionalFormatting>
  <conditionalFormatting sqref="T176:Y176">
    <cfRule type="expression" dxfId="1025" priority="1026">
      <formula>INDIRECT(ADDRESS(ROW(),COLUMN()))=TRUNC(INDIRECT(ADDRESS(ROW(),COLUMN())))</formula>
    </cfRule>
  </conditionalFormatting>
  <conditionalFormatting sqref="Z177">
    <cfRule type="expression" dxfId="1024" priority="1025">
      <formula>INDIRECT(ADDRESS(ROW(),COLUMN()))=TRUNC(INDIRECT(ADDRESS(ROW(),COLUMN())))</formula>
    </cfRule>
  </conditionalFormatting>
  <conditionalFormatting sqref="Z176">
    <cfRule type="expression" dxfId="1023" priority="1024">
      <formula>INDIRECT(ADDRESS(ROW(),COLUMN()))=TRUNC(INDIRECT(ADDRESS(ROW(),COLUMN())))</formula>
    </cfRule>
  </conditionalFormatting>
  <conditionalFormatting sqref="AA177:AF177">
    <cfRule type="expression" dxfId="1022" priority="1023">
      <formula>INDIRECT(ADDRESS(ROW(),COLUMN()))=TRUNC(INDIRECT(ADDRESS(ROW(),COLUMN())))</formula>
    </cfRule>
  </conditionalFormatting>
  <conditionalFormatting sqref="AA176:AF176">
    <cfRule type="expression" dxfId="1021" priority="1022">
      <formula>INDIRECT(ADDRESS(ROW(),COLUMN()))=TRUNC(INDIRECT(ADDRESS(ROW(),COLUMN())))</formula>
    </cfRule>
  </conditionalFormatting>
  <conditionalFormatting sqref="AG177">
    <cfRule type="expression" dxfId="1020" priority="1021">
      <formula>INDIRECT(ADDRESS(ROW(),COLUMN()))=TRUNC(INDIRECT(ADDRESS(ROW(),COLUMN())))</formula>
    </cfRule>
  </conditionalFormatting>
  <conditionalFormatting sqref="AG176">
    <cfRule type="expression" dxfId="1019" priority="1020">
      <formula>INDIRECT(ADDRESS(ROW(),COLUMN()))=TRUNC(INDIRECT(ADDRESS(ROW(),COLUMN())))</formula>
    </cfRule>
  </conditionalFormatting>
  <conditionalFormatting sqref="AH177:AM177">
    <cfRule type="expression" dxfId="1018" priority="1019">
      <formula>INDIRECT(ADDRESS(ROW(),COLUMN()))=TRUNC(INDIRECT(ADDRESS(ROW(),COLUMN())))</formula>
    </cfRule>
  </conditionalFormatting>
  <conditionalFormatting sqref="AH176:AM176">
    <cfRule type="expression" dxfId="1017" priority="1018">
      <formula>INDIRECT(ADDRESS(ROW(),COLUMN()))=TRUNC(INDIRECT(ADDRESS(ROW(),COLUMN())))</formula>
    </cfRule>
  </conditionalFormatting>
  <conditionalFormatting sqref="AN177">
    <cfRule type="expression" dxfId="1016" priority="1017">
      <formula>INDIRECT(ADDRESS(ROW(),COLUMN()))=TRUNC(INDIRECT(ADDRESS(ROW(),COLUMN())))</formula>
    </cfRule>
  </conditionalFormatting>
  <conditionalFormatting sqref="AN176">
    <cfRule type="expression" dxfId="1015" priority="1016">
      <formula>INDIRECT(ADDRESS(ROW(),COLUMN()))=TRUNC(INDIRECT(ADDRESS(ROW(),COLUMN())))</formula>
    </cfRule>
  </conditionalFormatting>
  <conditionalFormatting sqref="AO177:AT177">
    <cfRule type="expression" dxfId="1014" priority="1015">
      <formula>INDIRECT(ADDRESS(ROW(),COLUMN()))=TRUNC(INDIRECT(ADDRESS(ROW(),COLUMN())))</formula>
    </cfRule>
  </conditionalFormatting>
  <conditionalFormatting sqref="AO176:AT176">
    <cfRule type="expression" dxfId="1013" priority="1014">
      <formula>INDIRECT(ADDRESS(ROW(),COLUMN()))=TRUNC(INDIRECT(ADDRESS(ROW(),COLUMN())))</formula>
    </cfRule>
  </conditionalFormatting>
  <conditionalFormatting sqref="AU177">
    <cfRule type="expression" dxfId="1012" priority="1013">
      <formula>INDIRECT(ADDRESS(ROW(),COLUMN()))=TRUNC(INDIRECT(ADDRESS(ROW(),COLUMN())))</formula>
    </cfRule>
  </conditionalFormatting>
  <conditionalFormatting sqref="AU176">
    <cfRule type="expression" dxfId="1011" priority="1012">
      <formula>INDIRECT(ADDRESS(ROW(),COLUMN()))=TRUNC(INDIRECT(ADDRESS(ROW(),COLUMN())))</formula>
    </cfRule>
  </conditionalFormatting>
  <conditionalFormatting sqref="AV177:AW177">
    <cfRule type="expression" dxfId="1010" priority="1011">
      <formula>INDIRECT(ADDRESS(ROW(),COLUMN()))=TRUNC(INDIRECT(ADDRESS(ROW(),COLUMN())))</formula>
    </cfRule>
  </conditionalFormatting>
  <conditionalFormatting sqref="AV176:AW176">
    <cfRule type="expression" dxfId="1009" priority="1010">
      <formula>INDIRECT(ADDRESS(ROW(),COLUMN()))=TRUNC(INDIRECT(ADDRESS(ROW(),COLUMN())))</formula>
    </cfRule>
  </conditionalFormatting>
  <conditionalFormatting sqref="AX179:BA180">
    <cfRule type="expression" dxfId="1008" priority="1009">
      <formula>INDIRECT(ADDRESS(ROW(),COLUMN()))=TRUNC(INDIRECT(ADDRESS(ROW(),COLUMN())))</formula>
    </cfRule>
  </conditionalFormatting>
  <conditionalFormatting sqref="S180">
    <cfRule type="expression" dxfId="1007" priority="1008">
      <formula>INDIRECT(ADDRESS(ROW(),COLUMN()))=TRUNC(INDIRECT(ADDRESS(ROW(),COLUMN())))</formula>
    </cfRule>
  </conditionalFormatting>
  <conditionalFormatting sqref="S179">
    <cfRule type="expression" dxfId="1006" priority="1007">
      <formula>INDIRECT(ADDRESS(ROW(),COLUMN()))=TRUNC(INDIRECT(ADDRESS(ROW(),COLUMN())))</formula>
    </cfRule>
  </conditionalFormatting>
  <conditionalFormatting sqref="T180:Y180">
    <cfRule type="expression" dxfId="1005" priority="1006">
      <formula>INDIRECT(ADDRESS(ROW(),COLUMN()))=TRUNC(INDIRECT(ADDRESS(ROW(),COLUMN())))</formula>
    </cfRule>
  </conditionalFormatting>
  <conditionalFormatting sqref="T179:Y179">
    <cfRule type="expression" dxfId="1004" priority="1005">
      <formula>INDIRECT(ADDRESS(ROW(),COLUMN()))=TRUNC(INDIRECT(ADDRESS(ROW(),COLUMN())))</formula>
    </cfRule>
  </conditionalFormatting>
  <conditionalFormatting sqref="Z180">
    <cfRule type="expression" dxfId="1003" priority="1004">
      <formula>INDIRECT(ADDRESS(ROW(),COLUMN()))=TRUNC(INDIRECT(ADDRESS(ROW(),COLUMN())))</formula>
    </cfRule>
  </conditionalFormatting>
  <conditionalFormatting sqref="Z179">
    <cfRule type="expression" dxfId="1002" priority="1003">
      <formula>INDIRECT(ADDRESS(ROW(),COLUMN()))=TRUNC(INDIRECT(ADDRESS(ROW(),COLUMN())))</formula>
    </cfRule>
  </conditionalFormatting>
  <conditionalFormatting sqref="AA180:AF180">
    <cfRule type="expression" dxfId="1001" priority="1002">
      <formula>INDIRECT(ADDRESS(ROW(),COLUMN()))=TRUNC(INDIRECT(ADDRESS(ROW(),COLUMN())))</formula>
    </cfRule>
  </conditionalFormatting>
  <conditionalFormatting sqref="AA179:AF179">
    <cfRule type="expression" dxfId="1000" priority="1001">
      <formula>INDIRECT(ADDRESS(ROW(),COLUMN()))=TRUNC(INDIRECT(ADDRESS(ROW(),COLUMN())))</formula>
    </cfRule>
  </conditionalFormatting>
  <conditionalFormatting sqref="AG180">
    <cfRule type="expression" dxfId="999" priority="1000">
      <formula>INDIRECT(ADDRESS(ROW(),COLUMN()))=TRUNC(INDIRECT(ADDRESS(ROW(),COLUMN())))</formula>
    </cfRule>
  </conditionalFormatting>
  <conditionalFormatting sqref="AG179">
    <cfRule type="expression" dxfId="998" priority="999">
      <formula>INDIRECT(ADDRESS(ROW(),COLUMN()))=TRUNC(INDIRECT(ADDRESS(ROW(),COLUMN())))</formula>
    </cfRule>
  </conditionalFormatting>
  <conditionalFormatting sqref="AH180:AM180">
    <cfRule type="expression" dxfId="997" priority="998">
      <formula>INDIRECT(ADDRESS(ROW(),COLUMN()))=TRUNC(INDIRECT(ADDRESS(ROW(),COLUMN())))</formula>
    </cfRule>
  </conditionalFormatting>
  <conditionalFormatting sqref="AH179:AM179">
    <cfRule type="expression" dxfId="996" priority="997">
      <formula>INDIRECT(ADDRESS(ROW(),COLUMN()))=TRUNC(INDIRECT(ADDRESS(ROW(),COLUMN())))</formula>
    </cfRule>
  </conditionalFormatting>
  <conditionalFormatting sqref="AN180">
    <cfRule type="expression" dxfId="995" priority="996">
      <formula>INDIRECT(ADDRESS(ROW(),COLUMN()))=TRUNC(INDIRECT(ADDRESS(ROW(),COLUMN())))</formula>
    </cfRule>
  </conditionalFormatting>
  <conditionalFormatting sqref="AN179">
    <cfRule type="expression" dxfId="994" priority="995">
      <formula>INDIRECT(ADDRESS(ROW(),COLUMN()))=TRUNC(INDIRECT(ADDRESS(ROW(),COLUMN())))</formula>
    </cfRule>
  </conditionalFormatting>
  <conditionalFormatting sqref="AO180:AT180">
    <cfRule type="expression" dxfId="993" priority="994">
      <formula>INDIRECT(ADDRESS(ROW(),COLUMN()))=TRUNC(INDIRECT(ADDRESS(ROW(),COLUMN())))</formula>
    </cfRule>
  </conditionalFormatting>
  <conditionalFormatting sqref="AO179:AT179">
    <cfRule type="expression" dxfId="992" priority="993">
      <formula>INDIRECT(ADDRESS(ROW(),COLUMN()))=TRUNC(INDIRECT(ADDRESS(ROW(),COLUMN())))</formula>
    </cfRule>
  </conditionalFormatting>
  <conditionalFormatting sqref="AU180">
    <cfRule type="expression" dxfId="991" priority="992">
      <formula>INDIRECT(ADDRESS(ROW(),COLUMN()))=TRUNC(INDIRECT(ADDRESS(ROW(),COLUMN())))</formula>
    </cfRule>
  </conditionalFormatting>
  <conditionalFormatting sqref="AU179">
    <cfRule type="expression" dxfId="990" priority="991">
      <formula>INDIRECT(ADDRESS(ROW(),COLUMN()))=TRUNC(INDIRECT(ADDRESS(ROW(),COLUMN())))</formula>
    </cfRule>
  </conditionalFormatting>
  <conditionalFormatting sqref="AV180:AW180">
    <cfRule type="expression" dxfId="989" priority="990">
      <formula>INDIRECT(ADDRESS(ROW(),COLUMN()))=TRUNC(INDIRECT(ADDRESS(ROW(),COLUMN())))</formula>
    </cfRule>
  </conditionalFormatting>
  <conditionalFormatting sqref="AV179:AW179">
    <cfRule type="expression" dxfId="988" priority="989">
      <formula>INDIRECT(ADDRESS(ROW(),COLUMN()))=TRUNC(INDIRECT(ADDRESS(ROW(),COLUMN())))</formula>
    </cfRule>
  </conditionalFormatting>
  <conditionalFormatting sqref="AX182:BA183">
    <cfRule type="expression" dxfId="987" priority="988">
      <formula>INDIRECT(ADDRESS(ROW(),COLUMN()))=TRUNC(INDIRECT(ADDRESS(ROW(),COLUMN())))</formula>
    </cfRule>
  </conditionalFormatting>
  <conditionalFormatting sqref="S183">
    <cfRule type="expression" dxfId="986" priority="987">
      <formula>INDIRECT(ADDRESS(ROW(),COLUMN()))=TRUNC(INDIRECT(ADDRESS(ROW(),COLUMN())))</formula>
    </cfRule>
  </conditionalFormatting>
  <conditionalFormatting sqref="S182">
    <cfRule type="expression" dxfId="985" priority="986">
      <formula>INDIRECT(ADDRESS(ROW(),COLUMN()))=TRUNC(INDIRECT(ADDRESS(ROW(),COLUMN())))</formula>
    </cfRule>
  </conditionalFormatting>
  <conditionalFormatting sqref="T183:Y183">
    <cfRule type="expression" dxfId="984" priority="985">
      <formula>INDIRECT(ADDRESS(ROW(),COLUMN()))=TRUNC(INDIRECT(ADDRESS(ROW(),COLUMN())))</formula>
    </cfRule>
  </conditionalFormatting>
  <conditionalFormatting sqref="T182:Y182">
    <cfRule type="expression" dxfId="983" priority="984">
      <formula>INDIRECT(ADDRESS(ROW(),COLUMN()))=TRUNC(INDIRECT(ADDRESS(ROW(),COLUMN())))</formula>
    </cfRule>
  </conditionalFormatting>
  <conditionalFormatting sqref="Z183">
    <cfRule type="expression" dxfId="982" priority="983">
      <formula>INDIRECT(ADDRESS(ROW(),COLUMN()))=TRUNC(INDIRECT(ADDRESS(ROW(),COLUMN())))</formula>
    </cfRule>
  </conditionalFormatting>
  <conditionalFormatting sqref="Z182">
    <cfRule type="expression" dxfId="981" priority="982">
      <formula>INDIRECT(ADDRESS(ROW(),COLUMN()))=TRUNC(INDIRECT(ADDRESS(ROW(),COLUMN())))</formula>
    </cfRule>
  </conditionalFormatting>
  <conditionalFormatting sqref="AA183:AF183">
    <cfRule type="expression" dxfId="980" priority="981">
      <formula>INDIRECT(ADDRESS(ROW(),COLUMN()))=TRUNC(INDIRECT(ADDRESS(ROW(),COLUMN())))</formula>
    </cfRule>
  </conditionalFormatting>
  <conditionalFormatting sqref="AA182:AF182">
    <cfRule type="expression" dxfId="979" priority="980">
      <formula>INDIRECT(ADDRESS(ROW(),COLUMN()))=TRUNC(INDIRECT(ADDRESS(ROW(),COLUMN())))</formula>
    </cfRule>
  </conditionalFormatting>
  <conditionalFormatting sqref="AG183">
    <cfRule type="expression" dxfId="978" priority="979">
      <formula>INDIRECT(ADDRESS(ROW(),COLUMN()))=TRUNC(INDIRECT(ADDRESS(ROW(),COLUMN())))</formula>
    </cfRule>
  </conditionalFormatting>
  <conditionalFormatting sqref="AG182">
    <cfRule type="expression" dxfId="977" priority="978">
      <formula>INDIRECT(ADDRESS(ROW(),COLUMN()))=TRUNC(INDIRECT(ADDRESS(ROW(),COLUMN())))</formula>
    </cfRule>
  </conditionalFormatting>
  <conditionalFormatting sqref="AH183:AM183">
    <cfRule type="expression" dxfId="976" priority="977">
      <formula>INDIRECT(ADDRESS(ROW(),COLUMN()))=TRUNC(INDIRECT(ADDRESS(ROW(),COLUMN())))</formula>
    </cfRule>
  </conditionalFormatting>
  <conditionalFormatting sqref="AH182:AM182">
    <cfRule type="expression" dxfId="975" priority="976">
      <formula>INDIRECT(ADDRESS(ROW(),COLUMN()))=TRUNC(INDIRECT(ADDRESS(ROW(),COLUMN())))</formula>
    </cfRule>
  </conditionalFormatting>
  <conditionalFormatting sqref="AN183">
    <cfRule type="expression" dxfId="974" priority="975">
      <formula>INDIRECT(ADDRESS(ROW(),COLUMN()))=TRUNC(INDIRECT(ADDRESS(ROW(),COLUMN())))</formula>
    </cfRule>
  </conditionalFormatting>
  <conditionalFormatting sqref="AN182">
    <cfRule type="expression" dxfId="973" priority="974">
      <formula>INDIRECT(ADDRESS(ROW(),COLUMN()))=TRUNC(INDIRECT(ADDRESS(ROW(),COLUMN())))</formula>
    </cfRule>
  </conditionalFormatting>
  <conditionalFormatting sqref="AO183:AT183">
    <cfRule type="expression" dxfId="972" priority="973">
      <formula>INDIRECT(ADDRESS(ROW(),COLUMN()))=TRUNC(INDIRECT(ADDRESS(ROW(),COLUMN())))</formula>
    </cfRule>
  </conditionalFormatting>
  <conditionalFormatting sqref="AO182:AT182">
    <cfRule type="expression" dxfId="971" priority="972">
      <formula>INDIRECT(ADDRESS(ROW(),COLUMN()))=TRUNC(INDIRECT(ADDRESS(ROW(),COLUMN())))</formula>
    </cfRule>
  </conditionalFormatting>
  <conditionalFormatting sqref="AU183">
    <cfRule type="expression" dxfId="970" priority="971">
      <formula>INDIRECT(ADDRESS(ROW(),COLUMN()))=TRUNC(INDIRECT(ADDRESS(ROW(),COLUMN())))</formula>
    </cfRule>
  </conditionalFormatting>
  <conditionalFormatting sqref="AU182">
    <cfRule type="expression" dxfId="969" priority="970">
      <formula>INDIRECT(ADDRESS(ROW(),COLUMN()))=TRUNC(INDIRECT(ADDRESS(ROW(),COLUMN())))</formula>
    </cfRule>
  </conditionalFormatting>
  <conditionalFormatting sqref="AV183:AW183">
    <cfRule type="expression" dxfId="968" priority="969">
      <formula>INDIRECT(ADDRESS(ROW(),COLUMN()))=TRUNC(INDIRECT(ADDRESS(ROW(),COLUMN())))</formula>
    </cfRule>
  </conditionalFormatting>
  <conditionalFormatting sqref="AV182:AW182">
    <cfRule type="expression" dxfId="967" priority="968">
      <formula>INDIRECT(ADDRESS(ROW(),COLUMN()))=TRUNC(INDIRECT(ADDRESS(ROW(),COLUMN())))</formula>
    </cfRule>
  </conditionalFormatting>
  <conditionalFormatting sqref="AX185:BA186">
    <cfRule type="expression" dxfId="966" priority="967">
      <formula>INDIRECT(ADDRESS(ROW(),COLUMN()))=TRUNC(INDIRECT(ADDRESS(ROW(),COLUMN())))</formula>
    </cfRule>
  </conditionalFormatting>
  <conditionalFormatting sqref="S186">
    <cfRule type="expression" dxfId="965" priority="966">
      <formula>INDIRECT(ADDRESS(ROW(),COLUMN()))=TRUNC(INDIRECT(ADDRESS(ROW(),COLUMN())))</formula>
    </cfRule>
  </conditionalFormatting>
  <conditionalFormatting sqref="S185">
    <cfRule type="expression" dxfId="964" priority="965">
      <formula>INDIRECT(ADDRESS(ROW(),COLUMN()))=TRUNC(INDIRECT(ADDRESS(ROW(),COLUMN())))</formula>
    </cfRule>
  </conditionalFormatting>
  <conditionalFormatting sqref="T186:Y186">
    <cfRule type="expression" dxfId="963" priority="964">
      <formula>INDIRECT(ADDRESS(ROW(),COLUMN()))=TRUNC(INDIRECT(ADDRESS(ROW(),COLUMN())))</formula>
    </cfRule>
  </conditionalFormatting>
  <conditionalFormatting sqref="T185:Y185">
    <cfRule type="expression" dxfId="962" priority="963">
      <formula>INDIRECT(ADDRESS(ROW(),COLUMN()))=TRUNC(INDIRECT(ADDRESS(ROW(),COLUMN())))</formula>
    </cfRule>
  </conditionalFormatting>
  <conditionalFormatting sqref="Z186">
    <cfRule type="expression" dxfId="961" priority="962">
      <formula>INDIRECT(ADDRESS(ROW(),COLUMN()))=TRUNC(INDIRECT(ADDRESS(ROW(),COLUMN())))</formula>
    </cfRule>
  </conditionalFormatting>
  <conditionalFormatting sqref="Z185">
    <cfRule type="expression" dxfId="960" priority="961">
      <formula>INDIRECT(ADDRESS(ROW(),COLUMN()))=TRUNC(INDIRECT(ADDRESS(ROW(),COLUMN())))</formula>
    </cfRule>
  </conditionalFormatting>
  <conditionalFormatting sqref="AA186:AF186">
    <cfRule type="expression" dxfId="959" priority="960">
      <formula>INDIRECT(ADDRESS(ROW(),COLUMN()))=TRUNC(INDIRECT(ADDRESS(ROW(),COLUMN())))</formula>
    </cfRule>
  </conditionalFormatting>
  <conditionalFormatting sqref="AA185:AF185">
    <cfRule type="expression" dxfId="958" priority="959">
      <formula>INDIRECT(ADDRESS(ROW(),COLUMN()))=TRUNC(INDIRECT(ADDRESS(ROW(),COLUMN())))</formula>
    </cfRule>
  </conditionalFormatting>
  <conditionalFormatting sqref="AG186">
    <cfRule type="expression" dxfId="957" priority="958">
      <formula>INDIRECT(ADDRESS(ROW(),COLUMN()))=TRUNC(INDIRECT(ADDRESS(ROW(),COLUMN())))</formula>
    </cfRule>
  </conditionalFormatting>
  <conditionalFormatting sqref="AG185">
    <cfRule type="expression" dxfId="956" priority="957">
      <formula>INDIRECT(ADDRESS(ROW(),COLUMN()))=TRUNC(INDIRECT(ADDRESS(ROW(),COLUMN())))</formula>
    </cfRule>
  </conditionalFormatting>
  <conditionalFormatting sqref="AH186:AM186">
    <cfRule type="expression" dxfId="955" priority="956">
      <formula>INDIRECT(ADDRESS(ROW(),COLUMN()))=TRUNC(INDIRECT(ADDRESS(ROW(),COLUMN())))</formula>
    </cfRule>
  </conditionalFormatting>
  <conditionalFormatting sqref="AH185:AM185">
    <cfRule type="expression" dxfId="954" priority="955">
      <formula>INDIRECT(ADDRESS(ROW(),COLUMN()))=TRUNC(INDIRECT(ADDRESS(ROW(),COLUMN())))</formula>
    </cfRule>
  </conditionalFormatting>
  <conditionalFormatting sqref="AN186">
    <cfRule type="expression" dxfId="953" priority="954">
      <formula>INDIRECT(ADDRESS(ROW(),COLUMN()))=TRUNC(INDIRECT(ADDRESS(ROW(),COLUMN())))</formula>
    </cfRule>
  </conditionalFormatting>
  <conditionalFormatting sqref="AN185">
    <cfRule type="expression" dxfId="952" priority="953">
      <formula>INDIRECT(ADDRESS(ROW(),COLUMN()))=TRUNC(INDIRECT(ADDRESS(ROW(),COLUMN())))</formula>
    </cfRule>
  </conditionalFormatting>
  <conditionalFormatting sqref="AO186:AT186">
    <cfRule type="expression" dxfId="951" priority="952">
      <formula>INDIRECT(ADDRESS(ROW(),COLUMN()))=TRUNC(INDIRECT(ADDRESS(ROW(),COLUMN())))</formula>
    </cfRule>
  </conditionalFormatting>
  <conditionalFormatting sqref="AO185:AT185">
    <cfRule type="expression" dxfId="950" priority="951">
      <formula>INDIRECT(ADDRESS(ROW(),COLUMN()))=TRUNC(INDIRECT(ADDRESS(ROW(),COLUMN())))</formula>
    </cfRule>
  </conditionalFormatting>
  <conditionalFormatting sqref="AU186">
    <cfRule type="expression" dxfId="949" priority="950">
      <formula>INDIRECT(ADDRESS(ROW(),COLUMN()))=TRUNC(INDIRECT(ADDRESS(ROW(),COLUMN())))</formula>
    </cfRule>
  </conditionalFormatting>
  <conditionalFormatting sqref="AU185">
    <cfRule type="expression" dxfId="948" priority="949">
      <formula>INDIRECT(ADDRESS(ROW(),COLUMN()))=TRUNC(INDIRECT(ADDRESS(ROW(),COLUMN())))</formula>
    </cfRule>
  </conditionalFormatting>
  <conditionalFormatting sqref="AV186:AW186">
    <cfRule type="expression" dxfId="947" priority="948">
      <formula>INDIRECT(ADDRESS(ROW(),COLUMN()))=TRUNC(INDIRECT(ADDRESS(ROW(),COLUMN())))</formula>
    </cfRule>
  </conditionalFormatting>
  <conditionalFormatting sqref="AV185:AW185">
    <cfRule type="expression" dxfId="946" priority="947">
      <formula>INDIRECT(ADDRESS(ROW(),COLUMN()))=TRUNC(INDIRECT(ADDRESS(ROW(),COLUMN())))</formula>
    </cfRule>
  </conditionalFormatting>
  <conditionalFormatting sqref="AX188:BA189">
    <cfRule type="expression" dxfId="945" priority="946">
      <formula>INDIRECT(ADDRESS(ROW(),COLUMN()))=TRUNC(INDIRECT(ADDRESS(ROW(),COLUMN())))</formula>
    </cfRule>
  </conditionalFormatting>
  <conditionalFormatting sqref="S189">
    <cfRule type="expression" dxfId="944" priority="945">
      <formula>INDIRECT(ADDRESS(ROW(),COLUMN()))=TRUNC(INDIRECT(ADDRESS(ROW(),COLUMN())))</formula>
    </cfRule>
  </conditionalFormatting>
  <conditionalFormatting sqref="S188">
    <cfRule type="expression" dxfId="943" priority="944">
      <formula>INDIRECT(ADDRESS(ROW(),COLUMN()))=TRUNC(INDIRECT(ADDRESS(ROW(),COLUMN())))</formula>
    </cfRule>
  </conditionalFormatting>
  <conditionalFormatting sqref="T189:Y189">
    <cfRule type="expression" dxfId="942" priority="943">
      <formula>INDIRECT(ADDRESS(ROW(),COLUMN()))=TRUNC(INDIRECT(ADDRESS(ROW(),COLUMN())))</formula>
    </cfRule>
  </conditionalFormatting>
  <conditionalFormatting sqref="T188:Y188">
    <cfRule type="expression" dxfId="941" priority="942">
      <formula>INDIRECT(ADDRESS(ROW(),COLUMN()))=TRUNC(INDIRECT(ADDRESS(ROW(),COLUMN())))</formula>
    </cfRule>
  </conditionalFormatting>
  <conditionalFormatting sqref="Z189">
    <cfRule type="expression" dxfId="940" priority="941">
      <formula>INDIRECT(ADDRESS(ROW(),COLUMN()))=TRUNC(INDIRECT(ADDRESS(ROW(),COLUMN())))</formula>
    </cfRule>
  </conditionalFormatting>
  <conditionalFormatting sqref="Z188">
    <cfRule type="expression" dxfId="939" priority="940">
      <formula>INDIRECT(ADDRESS(ROW(),COLUMN()))=TRUNC(INDIRECT(ADDRESS(ROW(),COLUMN())))</formula>
    </cfRule>
  </conditionalFormatting>
  <conditionalFormatting sqref="AA189:AF189">
    <cfRule type="expression" dxfId="938" priority="939">
      <formula>INDIRECT(ADDRESS(ROW(),COLUMN()))=TRUNC(INDIRECT(ADDRESS(ROW(),COLUMN())))</formula>
    </cfRule>
  </conditionalFormatting>
  <conditionalFormatting sqref="AA188:AF188">
    <cfRule type="expression" dxfId="937" priority="938">
      <formula>INDIRECT(ADDRESS(ROW(),COLUMN()))=TRUNC(INDIRECT(ADDRESS(ROW(),COLUMN())))</formula>
    </cfRule>
  </conditionalFormatting>
  <conditionalFormatting sqref="AG189">
    <cfRule type="expression" dxfId="936" priority="937">
      <formula>INDIRECT(ADDRESS(ROW(),COLUMN()))=TRUNC(INDIRECT(ADDRESS(ROW(),COLUMN())))</formula>
    </cfRule>
  </conditionalFormatting>
  <conditionalFormatting sqref="AG188">
    <cfRule type="expression" dxfId="935" priority="936">
      <formula>INDIRECT(ADDRESS(ROW(),COLUMN()))=TRUNC(INDIRECT(ADDRESS(ROW(),COLUMN())))</formula>
    </cfRule>
  </conditionalFormatting>
  <conditionalFormatting sqref="AH189:AM189">
    <cfRule type="expression" dxfId="934" priority="935">
      <formula>INDIRECT(ADDRESS(ROW(),COLUMN()))=TRUNC(INDIRECT(ADDRESS(ROW(),COLUMN())))</formula>
    </cfRule>
  </conditionalFormatting>
  <conditionalFormatting sqref="AH188:AM188">
    <cfRule type="expression" dxfId="933" priority="934">
      <formula>INDIRECT(ADDRESS(ROW(),COLUMN()))=TRUNC(INDIRECT(ADDRESS(ROW(),COLUMN())))</formula>
    </cfRule>
  </conditionalFormatting>
  <conditionalFormatting sqref="AN189">
    <cfRule type="expression" dxfId="932" priority="933">
      <formula>INDIRECT(ADDRESS(ROW(),COLUMN()))=TRUNC(INDIRECT(ADDRESS(ROW(),COLUMN())))</formula>
    </cfRule>
  </conditionalFormatting>
  <conditionalFormatting sqref="AN188">
    <cfRule type="expression" dxfId="931" priority="932">
      <formula>INDIRECT(ADDRESS(ROW(),COLUMN()))=TRUNC(INDIRECT(ADDRESS(ROW(),COLUMN())))</formula>
    </cfRule>
  </conditionalFormatting>
  <conditionalFormatting sqref="AO189:AT189">
    <cfRule type="expression" dxfId="930" priority="931">
      <formula>INDIRECT(ADDRESS(ROW(),COLUMN()))=TRUNC(INDIRECT(ADDRESS(ROW(),COLUMN())))</formula>
    </cfRule>
  </conditionalFormatting>
  <conditionalFormatting sqref="AO188:AT188">
    <cfRule type="expression" dxfId="929" priority="930">
      <formula>INDIRECT(ADDRESS(ROW(),COLUMN()))=TRUNC(INDIRECT(ADDRESS(ROW(),COLUMN())))</formula>
    </cfRule>
  </conditionalFormatting>
  <conditionalFormatting sqref="AU189">
    <cfRule type="expression" dxfId="928" priority="929">
      <formula>INDIRECT(ADDRESS(ROW(),COLUMN()))=TRUNC(INDIRECT(ADDRESS(ROW(),COLUMN())))</formula>
    </cfRule>
  </conditionalFormatting>
  <conditionalFormatting sqref="AU188">
    <cfRule type="expression" dxfId="927" priority="928">
      <formula>INDIRECT(ADDRESS(ROW(),COLUMN()))=TRUNC(INDIRECT(ADDRESS(ROW(),COLUMN())))</formula>
    </cfRule>
  </conditionalFormatting>
  <conditionalFormatting sqref="AV189:AW189">
    <cfRule type="expression" dxfId="926" priority="927">
      <formula>INDIRECT(ADDRESS(ROW(),COLUMN()))=TRUNC(INDIRECT(ADDRESS(ROW(),COLUMN())))</formula>
    </cfRule>
  </conditionalFormatting>
  <conditionalFormatting sqref="AV188:AW188">
    <cfRule type="expression" dxfId="925" priority="926">
      <formula>INDIRECT(ADDRESS(ROW(),COLUMN()))=TRUNC(INDIRECT(ADDRESS(ROW(),COLUMN())))</formula>
    </cfRule>
  </conditionalFormatting>
  <conditionalFormatting sqref="AX191:BA192">
    <cfRule type="expression" dxfId="924" priority="925">
      <formula>INDIRECT(ADDRESS(ROW(),COLUMN()))=TRUNC(INDIRECT(ADDRESS(ROW(),COLUMN())))</formula>
    </cfRule>
  </conditionalFormatting>
  <conditionalFormatting sqref="S192">
    <cfRule type="expression" dxfId="923" priority="924">
      <formula>INDIRECT(ADDRESS(ROW(),COLUMN()))=TRUNC(INDIRECT(ADDRESS(ROW(),COLUMN())))</formula>
    </cfRule>
  </conditionalFormatting>
  <conditionalFormatting sqref="S191">
    <cfRule type="expression" dxfId="922" priority="923">
      <formula>INDIRECT(ADDRESS(ROW(),COLUMN()))=TRUNC(INDIRECT(ADDRESS(ROW(),COLUMN())))</formula>
    </cfRule>
  </conditionalFormatting>
  <conditionalFormatting sqref="T192:Y192">
    <cfRule type="expression" dxfId="921" priority="922">
      <formula>INDIRECT(ADDRESS(ROW(),COLUMN()))=TRUNC(INDIRECT(ADDRESS(ROW(),COLUMN())))</formula>
    </cfRule>
  </conditionalFormatting>
  <conditionalFormatting sqref="T191:Y191">
    <cfRule type="expression" dxfId="920" priority="921">
      <formula>INDIRECT(ADDRESS(ROW(),COLUMN()))=TRUNC(INDIRECT(ADDRESS(ROW(),COLUMN())))</formula>
    </cfRule>
  </conditionalFormatting>
  <conditionalFormatting sqref="Z192">
    <cfRule type="expression" dxfId="919" priority="920">
      <formula>INDIRECT(ADDRESS(ROW(),COLUMN()))=TRUNC(INDIRECT(ADDRESS(ROW(),COLUMN())))</formula>
    </cfRule>
  </conditionalFormatting>
  <conditionalFormatting sqref="Z191">
    <cfRule type="expression" dxfId="918" priority="919">
      <formula>INDIRECT(ADDRESS(ROW(),COLUMN()))=TRUNC(INDIRECT(ADDRESS(ROW(),COLUMN())))</formula>
    </cfRule>
  </conditionalFormatting>
  <conditionalFormatting sqref="AA192:AF192">
    <cfRule type="expression" dxfId="917" priority="918">
      <formula>INDIRECT(ADDRESS(ROW(),COLUMN()))=TRUNC(INDIRECT(ADDRESS(ROW(),COLUMN())))</formula>
    </cfRule>
  </conditionalFormatting>
  <conditionalFormatting sqref="AA191:AF191">
    <cfRule type="expression" dxfId="916" priority="917">
      <formula>INDIRECT(ADDRESS(ROW(),COLUMN()))=TRUNC(INDIRECT(ADDRESS(ROW(),COLUMN())))</formula>
    </cfRule>
  </conditionalFormatting>
  <conditionalFormatting sqref="AG192">
    <cfRule type="expression" dxfId="915" priority="916">
      <formula>INDIRECT(ADDRESS(ROW(),COLUMN()))=TRUNC(INDIRECT(ADDRESS(ROW(),COLUMN())))</formula>
    </cfRule>
  </conditionalFormatting>
  <conditionalFormatting sqref="AG191">
    <cfRule type="expression" dxfId="914" priority="915">
      <formula>INDIRECT(ADDRESS(ROW(),COLUMN()))=TRUNC(INDIRECT(ADDRESS(ROW(),COLUMN())))</formula>
    </cfRule>
  </conditionalFormatting>
  <conditionalFormatting sqref="AH192:AM192">
    <cfRule type="expression" dxfId="913" priority="914">
      <formula>INDIRECT(ADDRESS(ROW(),COLUMN()))=TRUNC(INDIRECT(ADDRESS(ROW(),COLUMN())))</formula>
    </cfRule>
  </conditionalFormatting>
  <conditionalFormatting sqref="AH191:AM191">
    <cfRule type="expression" dxfId="912" priority="913">
      <formula>INDIRECT(ADDRESS(ROW(),COLUMN()))=TRUNC(INDIRECT(ADDRESS(ROW(),COLUMN())))</formula>
    </cfRule>
  </conditionalFormatting>
  <conditionalFormatting sqref="AN192">
    <cfRule type="expression" dxfId="911" priority="912">
      <formula>INDIRECT(ADDRESS(ROW(),COLUMN()))=TRUNC(INDIRECT(ADDRESS(ROW(),COLUMN())))</formula>
    </cfRule>
  </conditionalFormatting>
  <conditionalFormatting sqref="AN191">
    <cfRule type="expression" dxfId="910" priority="911">
      <formula>INDIRECT(ADDRESS(ROW(),COLUMN()))=TRUNC(INDIRECT(ADDRESS(ROW(),COLUMN())))</formula>
    </cfRule>
  </conditionalFormatting>
  <conditionalFormatting sqref="AO192:AT192">
    <cfRule type="expression" dxfId="909" priority="910">
      <formula>INDIRECT(ADDRESS(ROW(),COLUMN()))=TRUNC(INDIRECT(ADDRESS(ROW(),COLUMN())))</formula>
    </cfRule>
  </conditionalFormatting>
  <conditionalFormatting sqref="AO191:AT191">
    <cfRule type="expression" dxfId="908" priority="909">
      <formula>INDIRECT(ADDRESS(ROW(),COLUMN()))=TRUNC(INDIRECT(ADDRESS(ROW(),COLUMN())))</formula>
    </cfRule>
  </conditionalFormatting>
  <conditionalFormatting sqref="AU192">
    <cfRule type="expression" dxfId="907" priority="908">
      <formula>INDIRECT(ADDRESS(ROW(),COLUMN()))=TRUNC(INDIRECT(ADDRESS(ROW(),COLUMN())))</formula>
    </cfRule>
  </conditionalFormatting>
  <conditionalFormatting sqref="AU191">
    <cfRule type="expression" dxfId="906" priority="907">
      <formula>INDIRECT(ADDRESS(ROW(),COLUMN()))=TRUNC(INDIRECT(ADDRESS(ROW(),COLUMN())))</formula>
    </cfRule>
  </conditionalFormatting>
  <conditionalFormatting sqref="AV192:AW192">
    <cfRule type="expression" dxfId="905" priority="906">
      <formula>INDIRECT(ADDRESS(ROW(),COLUMN()))=TRUNC(INDIRECT(ADDRESS(ROW(),COLUMN())))</formula>
    </cfRule>
  </conditionalFormatting>
  <conditionalFormatting sqref="AV191:AW191">
    <cfRule type="expression" dxfId="904" priority="905">
      <formula>INDIRECT(ADDRESS(ROW(),COLUMN()))=TRUNC(INDIRECT(ADDRESS(ROW(),COLUMN())))</formula>
    </cfRule>
  </conditionalFormatting>
  <conditionalFormatting sqref="AX194:BA195">
    <cfRule type="expression" dxfId="903" priority="904">
      <formula>INDIRECT(ADDRESS(ROW(),COLUMN()))=TRUNC(INDIRECT(ADDRESS(ROW(),COLUMN())))</formula>
    </cfRule>
  </conditionalFormatting>
  <conditionalFormatting sqref="S195">
    <cfRule type="expression" dxfId="902" priority="903">
      <formula>INDIRECT(ADDRESS(ROW(),COLUMN()))=TRUNC(INDIRECT(ADDRESS(ROW(),COLUMN())))</formula>
    </cfRule>
  </conditionalFormatting>
  <conditionalFormatting sqref="S194">
    <cfRule type="expression" dxfId="901" priority="902">
      <formula>INDIRECT(ADDRESS(ROW(),COLUMN()))=TRUNC(INDIRECT(ADDRESS(ROW(),COLUMN())))</formula>
    </cfRule>
  </conditionalFormatting>
  <conditionalFormatting sqref="T195:Y195">
    <cfRule type="expression" dxfId="900" priority="901">
      <formula>INDIRECT(ADDRESS(ROW(),COLUMN()))=TRUNC(INDIRECT(ADDRESS(ROW(),COLUMN())))</formula>
    </cfRule>
  </conditionalFormatting>
  <conditionalFormatting sqref="T194:Y194">
    <cfRule type="expression" dxfId="899" priority="900">
      <formula>INDIRECT(ADDRESS(ROW(),COLUMN()))=TRUNC(INDIRECT(ADDRESS(ROW(),COLUMN())))</formula>
    </cfRule>
  </conditionalFormatting>
  <conditionalFormatting sqref="Z195">
    <cfRule type="expression" dxfId="898" priority="899">
      <formula>INDIRECT(ADDRESS(ROW(),COLUMN()))=TRUNC(INDIRECT(ADDRESS(ROW(),COLUMN())))</formula>
    </cfRule>
  </conditionalFormatting>
  <conditionalFormatting sqref="Z194">
    <cfRule type="expression" dxfId="897" priority="898">
      <formula>INDIRECT(ADDRESS(ROW(),COLUMN()))=TRUNC(INDIRECT(ADDRESS(ROW(),COLUMN())))</formula>
    </cfRule>
  </conditionalFormatting>
  <conditionalFormatting sqref="AA195:AF195">
    <cfRule type="expression" dxfId="896" priority="897">
      <formula>INDIRECT(ADDRESS(ROW(),COLUMN()))=TRUNC(INDIRECT(ADDRESS(ROW(),COLUMN())))</formula>
    </cfRule>
  </conditionalFormatting>
  <conditionalFormatting sqref="AA194:AF194">
    <cfRule type="expression" dxfId="895" priority="896">
      <formula>INDIRECT(ADDRESS(ROW(),COLUMN()))=TRUNC(INDIRECT(ADDRESS(ROW(),COLUMN())))</formula>
    </cfRule>
  </conditionalFormatting>
  <conditionalFormatting sqref="AG195">
    <cfRule type="expression" dxfId="894" priority="895">
      <formula>INDIRECT(ADDRESS(ROW(),COLUMN()))=TRUNC(INDIRECT(ADDRESS(ROW(),COLUMN())))</formula>
    </cfRule>
  </conditionalFormatting>
  <conditionalFormatting sqref="AG194">
    <cfRule type="expression" dxfId="893" priority="894">
      <formula>INDIRECT(ADDRESS(ROW(),COLUMN()))=TRUNC(INDIRECT(ADDRESS(ROW(),COLUMN())))</formula>
    </cfRule>
  </conditionalFormatting>
  <conditionalFormatting sqref="AH195:AM195">
    <cfRule type="expression" dxfId="892" priority="893">
      <formula>INDIRECT(ADDRESS(ROW(),COLUMN()))=TRUNC(INDIRECT(ADDRESS(ROW(),COLUMN())))</formula>
    </cfRule>
  </conditionalFormatting>
  <conditionalFormatting sqref="AH194:AM194">
    <cfRule type="expression" dxfId="891" priority="892">
      <formula>INDIRECT(ADDRESS(ROW(),COLUMN()))=TRUNC(INDIRECT(ADDRESS(ROW(),COLUMN())))</formula>
    </cfRule>
  </conditionalFormatting>
  <conditionalFormatting sqref="AN195">
    <cfRule type="expression" dxfId="890" priority="891">
      <formula>INDIRECT(ADDRESS(ROW(),COLUMN()))=TRUNC(INDIRECT(ADDRESS(ROW(),COLUMN())))</formula>
    </cfRule>
  </conditionalFormatting>
  <conditionalFormatting sqref="AN194">
    <cfRule type="expression" dxfId="889" priority="890">
      <formula>INDIRECT(ADDRESS(ROW(),COLUMN()))=TRUNC(INDIRECT(ADDRESS(ROW(),COLUMN())))</formula>
    </cfRule>
  </conditionalFormatting>
  <conditionalFormatting sqref="AO195:AT195">
    <cfRule type="expression" dxfId="888" priority="889">
      <formula>INDIRECT(ADDRESS(ROW(),COLUMN()))=TRUNC(INDIRECT(ADDRESS(ROW(),COLUMN())))</formula>
    </cfRule>
  </conditionalFormatting>
  <conditionalFormatting sqref="AO194:AT194">
    <cfRule type="expression" dxfId="887" priority="888">
      <formula>INDIRECT(ADDRESS(ROW(),COLUMN()))=TRUNC(INDIRECT(ADDRESS(ROW(),COLUMN())))</formula>
    </cfRule>
  </conditionalFormatting>
  <conditionalFormatting sqref="AU195">
    <cfRule type="expression" dxfId="886" priority="887">
      <formula>INDIRECT(ADDRESS(ROW(),COLUMN()))=TRUNC(INDIRECT(ADDRESS(ROW(),COLUMN())))</formula>
    </cfRule>
  </conditionalFormatting>
  <conditionalFormatting sqref="AU194">
    <cfRule type="expression" dxfId="885" priority="886">
      <formula>INDIRECT(ADDRESS(ROW(),COLUMN()))=TRUNC(INDIRECT(ADDRESS(ROW(),COLUMN())))</formula>
    </cfRule>
  </conditionalFormatting>
  <conditionalFormatting sqref="AV195:AW195">
    <cfRule type="expression" dxfId="884" priority="885">
      <formula>INDIRECT(ADDRESS(ROW(),COLUMN()))=TRUNC(INDIRECT(ADDRESS(ROW(),COLUMN())))</formula>
    </cfRule>
  </conditionalFormatting>
  <conditionalFormatting sqref="AV194:AW194">
    <cfRule type="expression" dxfId="883" priority="884">
      <formula>INDIRECT(ADDRESS(ROW(),COLUMN()))=TRUNC(INDIRECT(ADDRESS(ROW(),COLUMN())))</formula>
    </cfRule>
  </conditionalFormatting>
  <conditionalFormatting sqref="AX197:BA198">
    <cfRule type="expression" dxfId="882" priority="883">
      <formula>INDIRECT(ADDRESS(ROW(),COLUMN()))=TRUNC(INDIRECT(ADDRESS(ROW(),COLUMN())))</formula>
    </cfRule>
  </conditionalFormatting>
  <conditionalFormatting sqref="S198">
    <cfRule type="expression" dxfId="881" priority="882">
      <formula>INDIRECT(ADDRESS(ROW(),COLUMN()))=TRUNC(INDIRECT(ADDRESS(ROW(),COLUMN())))</formula>
    </cfRule>
  </conditionalFormatting>
  <conditionalFormatting sqref="S197">
    <cfRule type="expression" dxfId="880" priority="881">
      <formula>INDIRECT(ADDRESS(ROW(),COLUMN()))=TRUNC(INDIRECT(ADDRESS(ROW(),COLUMN())))</formula>
    </cfRule>
  </conditionalFormatting>
  <conditionalFormatting sqref="T198:Y198">
    <cfRule type="expression" dxfId="879" priority="880">
      <formula>INDIRECT(ADDRESS(ROW(),COLUMN()))=TRUNC(INDIRECT(ADDRESS(ROW(),COLUMN())))</formula>
    </cfRule>
  </conditionalFormatting>
  <conditionalFormatting sqref="T197:Y197">
    <cfRule type="expression" dxfId="878" priority="879">
      <formula>INDIRECT(ADDRESS(ROW(),COLUMN()))=TRUNC(INDIRECT(ADDRESS(ROW(),COLUMN())))</formula>
    </cfRule>
  </conditionalFormatting>
  <conditionalFormatting sqref="Z198">
    <cfRule type="expression" dxfId="877" priority="878">
      <formula>INDIRECT(ADDRESS(ROW(),COLUMN()))=TRUNC(INDIRECT(ADDRESS(ROW(),COLUMN())))</formula>
    </cfRule>
  </conditionalFormatting>
  <conditionalFormatting sqref="Z197">
    <cfRule type="expression" dxfId="876" priority="877">
      <formula>INDIRECT(ADDRESS(ROW(),COLUMN()))=TRUNC(INDIRECT(ADDRESS(ROW(),COLUMN())))</formula>
    </cfRule>
  </conditionalFormatting>
  <conditionalFormatting sqref="AA198:AF198">
    <cfRule type="expression" dxfId="875" priority="876">
      <formula>INDIRECT(ADDRESS(ROW(),COLUMN()))=TRUNC(INDIRECT(ADDRESS(ROW(),COLUMN())))</formula>
    </cfRule>
  </conditionalFormatting>
  <conditionalFormatting sqref="AA197:AF197">
    <cfRule type="expression" dxfId="874" priority="875">
      <formula>INDIRECT(ADDRESS(ROW(),COLUMN()))=TRUNC(INDIRECT(ADDRESS(ROW(),COLUMN())))</formula>
    </cfRule>
  </conditionalFormatting>
  <conditionalFormatting sqref="AG198">
    <cfRule type="expression" dxfId="873" priority="874">
      <formula>INDIRECT(ADDRESS(ROW(),COLUMN()))=TRUNC(INDIRECT(ADDRESS(ROW(),COLUMN())))</formula>
    </cfRule>
  </conditionalFormatting>
  <conditionalFormatting sqref="AG197">
    <cfRule type="expression" dxfId="872" priority="873">
      <formula>INDIRECT(ADDRESS(ROW(),COLUMN()))=TRUNC(INDIRECT(ADDRESS(ROW(),COLUMN())))</formula>
    </cfRule>
  </conditionalFormatting>
  <conditionalFormatting sqref="AH198:AM198">
    <cfRule type="expression" dxfId="871" priority="872">
      <formula>INDIRECT(ADDRESS(ROW(),COLUMN()))=TRUNC(INDIRECT(ADDRESS(ROW(),COLUMN())))</formula>
    </cfRule>
  </conditionalFormatting>
  <conditionalFormatting sqref="AH197:AM197">
    <cfRule type="expression" dxfId="870" priority="871">
      <formula>INDIRECT(ADDRESS(ROW(),COLUMN()))=TRUNC(INDIRECT(ADDRESS(ROW(),COLUMN())))</formula>
    </cfRule>
  </conditionalFormatting>
  <conditionalFormatting sqref="AN198">
    <cfRule type="expression" dxfId="869" priority="870">
      <formula>INDIRECT(ADDRESS(ROW(),COLUMN()))=TRUNC(INDIRECT(ADDRESS(ROW(),COLUMN())))</formula>
    </cfRule>
  </conditionalFormatting>
  <conditionalFormatting sqref="AN197">
    <cfRule type="expression" dxfId="868" priority="869">
      <formula>INDIRECT(ADDRESS(ROW(),COLUMN()))=TRUNC(INDIRECT(ADDRESS(ROW(),COLUMN())))</formula>
    </cfRule>
  </conditionalFormatting>
  <conditionalFormatting sqref="AO198:AT198">
    <cfRule type="expression" dxfId="867" priority="868">
      <formula>INDIRECT(ADDRESS(ROW(),COLUMN()))=TRUNC(INDIRECT(ADDRESS(ROW(),COLUMN())))</formula>
    </cfRule>
  </conditionalFormatting>
  <conditionalFormatting sqref="AO197:AT197">
    <cfRule type="expression" dxfId="866" priority="867">
      <formula>INDIRECT(ADDRESS(ROW(),COLUMN()))=TRUNC(INDIRECT(ADDRESS(ROW(),COLUMN())))</formula>
    </cfRule>
  </conditionalFormatting>
  <conditionalFormatting sqref="AU198">
    <cfRule type="expression" dxfId="865" priority="866">
      <formula>INDIRECT(ADDRESS(ROW(),COLUMN()))=TRUNC(INDIRECT(ADDRESS(ROW(),COLUMN())))</formula>
    </cfRule>
  </conditionalFormatting>
  <conditionalFormatting sqref="AU197">
    <cfRule type="expression" dxfId="864" priority="865">
      <formula>INDIRECT(ADDRESS(ROW(),COLUMN()))=TRUNC(INDIRECT(ADDRESS(ROW(),COLUMN())))</formula>
    </cfRule>
  </conditionalFormatting>
  <conditionalFormatting sqref="AV198:AW198">
    <cfRule type="expression" dxfId="863" priority="864">
      <formula>INDIRECT(ADDRESS(ROW(),COLUMN()))=TRUNC(INDIRECT(ADDRESS(ROW(),COLUMN())))</formula>
    </cfRule>
  </conditionalFormatting>
  <conditionalFormatting sqref="AV197:AW197">
    <cfRule type="expression" dxfId="862" priority="863">
      <formula>INDIRECT(ADDRESS(ROW(),COLUMN()))=TRUNC(INDIRECT(ADDRESS(ROW(),COLUMN())))</formula>
    </cfRule>
  </conditionalFormatting>
  <conditionalFormatting sqref="AX200:BA201">
    <cfRule type="expression" dxfId="861" priority="862">
      <formula>INDIRECT(ADDRESS(ROW(),COLUMN()))=TRUNC(INDIRECT(ADDRESS(ROW(),COLUMN())))</formula>
    </cfRule>
  </conditionalFormatting>
  <conditionalFormatting sqref="S201">
    <cfRule type="expression" dxfId="860" priority="861">
      <formula>INDIRECT(ADDRESS(ROW(),COLUMN()))=TRUNC(INDIRECT(ADDRESS(ROW(),COLUMN())))</formula>
    </cfRule>
  </conditionalFormatting>
  <conditionalFormatting sqref="S200">
    <cfRule type="expression" dxfId="859" priority="860">
      <formula>INDIRECT(ADDRESS(ROW(),COLUMN()))=TRUNC(INDIRECT(ADDRESS(ROW(),COLUMN())))</formula>
    </cfRule>
  </conditionalFormatting>
  <conditionalFormatting sqref="T201:Y201">
    <cfRule type="expression" dxfId="858" priority="859">
      <formula>INDIRECT(ADDRESS(ROW(),COLUMN()))=TRUNC(INDIRECT(ADDRESS(ROW(),COLUMN())))</formula>
    </cfRule>
  </conditionalFormatting>
  <conditionalFormatting sqref="T200:Y200">
    <cfRule type="expression" dxfId="857" priority="858">
      <formula>INDIRECT(ADDRESS(ROW(),COLUMN()))=TRUNC(INDIRECT(ADDRESS(ROW(),COLUMN())))</formula>
    </cfRule>
  </conditionalFormatting>
  <conditionalFormatting sqref="Z201">
    <cfRule type="expression" dxfId="856" priority="857">
      <formula>INDIRECT(ADDRESS(ROW(),COLUMN()))=TRUNC(INDIRECT(ADDRESS(ROW(),COLUMN())))</formula>
    </cfRule>
  </conditionalFormatting>
  <conditionalFormatting sqref="Z200">
    <cfRule type="expression" dxfId="855" priority="856">
      <formula>INDIRECT(ADDRESS(ROW(),COLUMN()))=TRUNC(INDIRECT(ADDRESS(ROW(),COLUMN())))</formula>
    </cfRule>
  </conditionalFormatting>
  <conditionalFormatting sqref="AA201:AF201">
    <cfRule type="expression" dxfId="854" priority="855">
      <formula>INDIRECT(ADDRESS(ROW(),COLUMN()))=TRUNC(INDIRECT(ADDRESS(ROW(),COLUMN())))</formula>
    </cfRule>
  </conditionalFormatting>
  <conditionalFormatting sqref="AA200:AF200">
    <cfRule type="expression" dxfId="853" priority="854">
      <formula>INDIRECT(ADDRESS(ROW(),COLUMN()))=TRUNC(INDIRECT(ADDRESS(ROW(),COLUMN())))</formula>
    </cfRule>
  </conditionalFormatting>
  <conditionalFormatting sqref="AG201">
    <cfRule type="expression" dxfId="852" priority="853">
      <formula>INDIRECT(ADDRESS(ROW(),COLUMN()))=TRUNC(INDIRECT(ADDRESS(ROW(),COLUMN())))</formula>
    </cfRule>
  </conditionalFormatting>
  <conditionalFormatting sqref="AG200">
    <cfRule type="expression" dxfId="851" priority="852">
      <formula>INDIRECT(ADDRESS(ROW(),COLUMN()))=TRUNC(INDIRECT(ADDRESS(ROW(),COLUMN())))</formula>
    </cfRule>
  </conditionalFormatting>
  <conditionalFormatting sqref="AH201:AM201">
    <cfRule type="expression" dxfId="850" priority="851">
      <formula>INDIRECT(ADDRESS(ROW(),COLUMN()))=TRUNC(INDIRECT(ADDRESS(ROW(),COLUMN())))</formula>
    </cfRule>
  </conditionalFormatting>
  <conditionalFormatting sqref="AH200:AM200">
    <cfRule type="expression" dxfId="849" priority="850">
      <formula>INDIRECT(ADDRESS(ROW(),COLUMN()))=TRUNC(INDIRECT(ADDRESS(ROW(),COLUMN())))</formula>
    </cfRule>
  </conditionalFormatting>
  <conditionalFormatting sqref="AN201">
    <cfRule type="expression" dxfId="848" priority="849">
      <formula>INDIRECT(ADDRESS(ROW(),COLUMN()))=TRUNC(INDIRECT(ADDRESS(ROW(),COLUMN())))</formula>
    </cfRule>
  </conditionalFormatting>
  <conditionalFormatting sqref="AN200">
    <cfRule type="expression" dxfId="847" priority="848">
      <formula>INDIRECT(ADDRESS(ROW(),COLUMN()))=TRUNC(INDIRECT(ADDRESS(ROW(),COLUMN())))</formula>
    </cfRule>
  </conditionalFormatting>
  <conditionalFormatting sqref="AO201:AT201">
    <cfRule type="expression" dxfId="846" priority="847">
      <formula>INDIRECT(ADDRESS(ROW(),COLUMN()))=TRUNC(INDIRECT(ADDRESS(ROW(),COLUMN())))</formula>
    </cfRule>
  </conditionalFormatting>
  <conditionalFormatting sqref="AO200:AT200">
    <cfRule type="expression" dxfId="845" priority="846">
      <formula>INDIRECT(ADDRESS(ROW(),COLUMN()))=TRUNC(INDIRECT(ADDRESS(ROW(),COLUMN())))</formula>
    </cfRule>
  </conditionalFormatting>
  <conditionalFormatting sqref="AU201">
    <cfRule type="expression" dxfId="844" priority="845">
      <formula>INDIRECT(ADDRESS(ROW(),COLUMN()))=TRUNC(INDIRECT(ADDRESS(ROW(),COLUMN())))</formula>
    </cfRule>
  </conditionalFormatting>
  <conditionalFormatting sqref="AU200">
    <cfRule type="expression" dxfId="843" priority="844">
      <formula>INDIRECT(ADDRESS(ROW(),COLUMN()))=TRUNC(INDIRECT(ADDRESS(ROW(),COLUMN())))</formula>
    </cfRule>
  </conditionalFormatting>
  <conditionalFormatting sqref="AV201:AW201">
    <cfRule type="expression" dxfId="842" priority="843">
      <formula>INDIRECT(ADDRESS(ROW(),COLUMN()))=TRUNC(INDIRECT(ADDRESS(ROW(),COLUMN())))</formula>
    </cfRule>
  </conditionalFormatting>
  <conditionalFormatting sqref="AV200:AW200">
    <cfRule type="expression" dxfId="841" priority="842">
      <formula>INDIRECT(ADDRESS(ROW(),COLUMN()))=TRUNC(INDIRECT(ADDRESS(ROW(),COLUMN())))</formula>
    </cfRule>
  </conditionalFormatting>
  <conditionalFormatting sqref="AX203:BA204">
    <cfRule type="expression" dxfId="840" priority="841">
      <formula>INDIRECT(ADDRESS(ROW(),COLUMN()))=TRUNC(INDIRECT(ADDRESS(ROW(),COLUMN())))</formula>
    </cfRule>
  </conditionalFormatting>
  <conditionalFormatting sqref="S204">
    <cfRule type="expression" dxfId="839" priority="840">
      <formula>INDIRECT(ADDRESS(ROW(),COLUMN()))=TRUNC(INDIRECT(ADDRESS(ROW(),COLUMN())))</formula>
    </cfRule>
  </conditionalFormatting>
  <conditionalFormatting sqref="S203">
    <cfRule type="expression" dxfId="838" priority="839">
      <formula>INDIRECT(ADDRESS(ROW(),COLUMN()))=TRUNC(INDIRECT(ADDRESS(ROW(),COLUMN())))</formula>
    </cfRule>
  </conditionalFormatting>
  <conditionalFormatting sqref="T204:Y204">
    <cfRule type="expression" dxfId="837" priority="838">
      <formula>INDIRECT(ADDRESS(ROW(),COLUMN()))=TRUNC(INDIRECT(ADDRESS(ROW(),COLUMN())))</formula>
    </cfRule>
  </conditionalFormatting>
  <conditionalFormatting sqref="T203:Y203">
    <cfRule type="expression" dxfId="836" priority="837">
      <formula>INDIRECT(ADDRESS(ROW(),COLUMN()))=TRUNC(INDIRECT(ADDRESS(ROW(),COLUMN())))</formula>
    </cfRule>
  </conditionalFormatting>
  <conditionalFormatting sqref="Z204">
    <cfRule type="expression" dxfId="835" priority="836">
      <formula>INDIRECT(ADDRESS(ROW(),COLUMN()))=TRUNC(INDIRECT(ADDRESS(ROW(),COLUMN())))</formula>
    </cfRule>
  </conditionalFormatting>
  <conditionalFormatting sqref="Z203">
    <cfRule type="expression" dxfId="834" priority="835">
      <formula>INDIRECT(ADDRESS(ROW(),COLUMN()))=TRUNC(INDIRECT(ADDRESS(ROW(),COLUMN())))</formula>
    </cfRule>
  </conditionalFormatting>
  <conditionalFormatting sqref="AA204:AF204">
    <cfRule type="expression" dxfId="833" priority="834">
      <formula>INDIRECT(ADDRESS(ROW(),COLUMN()))=TRUNC(INDIRECT(ADDRESS(ROW(),COLUMN())))</formula>
    </cfRule>
  </conditionalFormatting>
  <conditionalFormatting sqref="AA203:AF203">
    <cfRule type="expression" dxfId="832" priority="833">
      <formula>INDIRECT(ADDRESS(ROW(),COLUMN()))=TRUNC(INDIRECT(ADDRESS(ROW(),COLUMN())))</formula>
    </cfRule>
  </conditionalFormatting>
  <conditionalFormatting sqref="AG204">
    <cfRule type="expression" dxfId="831" priority="832">
      <formula>INDIRECT(ADDRESS(ROW(),COLUMN()))=TRUNC(INDIRECT(ADDRESS(ROW(),COLUMN())))</formula>
    </cfRule>
  </conditionalFormatting>
  <conditionalFormatting sqref="AG203">
    <cfRule type="expression" dxfId="830" priority="831">
      <formula>INDIRECT(ADDRESS(ROW(),COLUMN()))=TRUNC(INDIRECT(ADDRESS(ROW(),COLUMN())))</formula>
    </cfRule>
  </conditionalFormatting>
  <conditionalFormatting sqref="AH204:AM204">
    <cfRule type="expression" dxfId="829" priority="830">
      <formula>INDIRECT(ADDRESS(ROW(),COLUMN()))=TRUNC(INDIRECT(ADDRESS(ROW(),COLUMN())))</formula>
    </cfRule>
  </conditionalFormatting>
  <conditionalFormatting sqref="AH203:AM203">
    <cfRule type="expression" dxfId="828" priority="829">
      <formula>INDIRECT(ADDRESS(ROW(),COLUMN()))=TRUNC(INDIRECT(ADDRESS(ROW(),COLUMN())))</formula>
    </cfRule>
  </conditionalFormatting>
  <conditionalFormatting sqref="AN204">
    <cfRule type="expression" dxfId="827" priority="828">
      <formula>INDIRECT(ADDRESS(ROW(),COLUMN()))=TRUNC(INDIRECT(ADDRESS(ROW(),COLUMN())))</formula>
    </cfRule>
  </conditionalFormatting>
  <conditionalFormatting sqref="AN203">
    <cfRule type="expression" dxfId="826" priority="827">
      <formula>INDIRECT(ADDRESS(ROW(),COLUMN()))=TRUNC(INDIRECT(ADDRESS(ROW(),COLUMN())))</formula>
    </cfRule>
  </conditionalFormatting>
  <conditionalFormatting sqref="AO204:AT204">
    <cfRule type="expression" dxfId="825" priority="826">
      <formula>INDIRECT(ADDRESS(ROW(),COLUMN()))=TRUNC(INDIRECT(ADDRESS(ROW(),COLUMN())))</formula>
    </cfRule>
  </conditionalFormatting>
  <conditionalFormatting sqref="AO203:AT203">
    <cfRule type="expression" dxfId="824" priority="825">
      <formula>INDIRECT(ADDRESS(ROW(),COLUMN()))=TRUNC(INDIRECT(ADDRESS(ROW(),COLUMN())))</formula>
    </cfRule>
  </conditionalFormatting>
  <conditionalFormatting sqref="AU204">
    <cfRule type="expression" dxfId="823" priority="824">
      <formula>INDIRECT(ADDRESS(ROW(),COLUMN()))=TRUNC(INDIRECT(ADDRESS(ROW(),COLUMN())))</formula>
    </cfRule>
  </conditionalFormatting>
  <conditionalFormatting sqref="AU203">
    <cfRule type="expression" dxfId="822" priority="823">
      <formula>INDIRECT(ADDRESS(ROW(),COLUMN()))=TRUNC(INDIRECT(ADDRESS(ROW(),COLUMN())))</formula>
    </cfRule>
  </conditionalFormatting>
  <conditionalFormatting sqref="AV204:AW204">
    <cfRule type="expression" dxfId="821" priority="822">
      <formula>INDIRECT(ADDRESS(ROW(),COLUMN()))=TRUNC(INDIRECT(ADDRESS(ROW(),COLUMN())))</formula>
    </cfRule>
  </conditionalFormatting>
  <conditionalFormatting sqref="AV203:AW203">
    <cfRule type="expression" dxfId="820" priority="821">
      <formula>INDIRECT(ADDRESS(ROW(),COLUMN()))=TRUNC(INDIRECT(ADDRESS(ROW(),COLUMN())))</formula>
    </cfRule>
  </conditionalFormatting>
  <conditionalFormatting sqref="AX206:BA207">
    <cfRule type="expression" dxfId="819" priority="820">
      <formula>INDIRECT(ADDRESS(ROW(),COLUMN()))=TRUNC(INDIRECT(ADDRESS(ROW(),COLUMN())))</formula>
    </cfRule>
  </conditionalFormatting>
  <conditionalFormatting sqref="S207">
    <cfRule type="expression" dxfId="818" priority="819">
      <formula>INDIRECT(ADDRESS(ROW(),COLUMN()))=TRUNC(INDIRECT(ADDRESS(ROW(),COLUMN())))</formula>
    </cfRule>
  </conditionalFormatting>
  <conditionalFormatting sqref="S206">
    <cfRule type="expression" dxfId="817" priority="818">
      <formula>INDIRECT(ADDRESS(ROW(),COLUMN()))=TRUNC(INDIRECT(ADDRESS(ROW(),COLUMN())))</formula>
    </cfRule>
  </conditionalFormatting>
  <conditionalFormatting sqref="T207:Y207">
    <cfRule type="expression" dxfId="816" priority="817">
      <formula>INDIRECT(ADDRESS(ROW(),COLUMN()))=TRUNC(INDIRECT(ADDRESS(ROW(),COLUMN())))</formula>
    </cfRule>
  </conditionalFormatting>
  <conditionalFormatting sqref="T206:Y206">
    <cfRule type="expression" dxfId="815" priority="816">
      <formula>INDIRECT(ADDRESS(ROW(),COLUMN()))=TRUNC(INDIRECT(ADDRESS(ROW(),COLUMN())))</formula>
    </cfRule>
  </conditionalFormatting>
  <conditionalFormatting sqref="Z207">
    <cfRule type="expression" dxfId="814" priority="815">
      <formula>INDIRECT(ADDRESS(ROW(),COLUMN()))=TRUNC(INDIRECT(ADDRESS(ROW(),COLUMN())))</formula>
    </cfRule>
  </conditionalFormatting>
  <conditionalFormatting sqref="Z206">
    <cfRule type="expression" dxfId="813" priority="814">
      <formula>INDIRECT(ADDRESS(ROW(),COLUMN()))=TRUNC(INDIRECT(ADDRESS(ROW(),COLUMN())))</formula>
    </cfRule>
  </conditionalFormatting>
  <conditionalFormatting sqref="AA207:AF207">
    <cfRule type="expression" dxfId="812" priority="813">
      <formula>INDIRECT(ADDRESS(ROW(),COLUMN()))=TRUNC(INDIRECT(ADDRESS(ROW(),COLUMN())))</formula>
    </cfRule>
  </conditionalFormatting>
  <conditionalFormatting sqref="AA206:AF206">
    <cfRule type="expression" dxfId="811" priority="812">
      <formula>INDIRECT(ADDRESS(ROW(),COLUMN()))=TRUNC(INDIRECT(ADDRESS(ROW(),COLUMN())))</formula>
    </cfRule>
  </conditionalFormatting>
  <conditionalFormatting sqref="AG207">
    <cfRule type="expression" dxfId="810" priority="811">
      <formula>INDIRECT(ADDRESS(ROW(),COLUMN()))=TRUNC(INDIRECT(ADDRESS(ROW(),COLUMN())))</formula>
    </cfRule>
  </conditionalFormatting>
  <conditionalFormatting sqref="AG206">
    <cfRule type="expression" dxfId="809" priority="810">
      <formula>INDIRECT(ADDRESS(ROW(),COLUMN()))=TRUNC(INDIRECT(ADDRESS(ROW(),COLUMN())))</formula>
    </cfRule>
  </conditionalFormatting>
  <conditionalFormatting sqref="AH207:AM207">
    <cfRule type="expression" dxfId="808" priority="809">
      <formula>INDIRECT(ADDRESS(ROW(),COLUMN()))=TRUNC(INDIRECT(ADDRESS(ROW(),COLUMN())))</formula>
    </cfRule>
  </conditionalFormatting>
  <conditionalFormatting sqref="AH206:AM206">
    <cfRule type="expression" dxfId="807" priority="808">
      <formula>INDIRECT(ADDRESS(ROW(),COLUMN()))=TRUNC(INDIRECT(ADDRESS(ROW(),COLUMN())))</formula>
    </cfRule>
  </conditionalFormatting>
  <conditionalFormatting sqref="AN207">
    <cfRule type="expression" dxfId="806" priority="807">
      <formula>INDIRECT(ADDRESS(ROW(),COLUMN()))=TRUNC(INDIRECT(ADDRESS(ROW(),COLUMN())))</formula>
    </cfRule>
  </conditionalFormatting>
  <conditionalFormatting sqref="AN206">
    <cfRule type="expression" dxfId="805" priority="806">
      <formula>INDIRECT(ADDRESS(ROW(),COLUMN()))=TRUNC(INDIRECT(ADDRESS(ROW(),COLUMN())))</formula>
    </cfRule>
  </conditionalFormatting>
  <conditionalFormatting sqref="AO207:AT207">
    <cfRule type="expression" dxfId="804" priority="805">
      <formula>INDIRECT(ADDRESS(ROW(),COLUMN()))=TRUNC(INDIRECT(ADDRESS(ROW(),COLUMN())))</formula>
    </cfRule>
  </conditionalFormatting>
  <conditionalFormatting sqref="AO206:AT206">
    <cfRule type="expression" dxfId="803" priority="804">
      <formula>INDIRECT(ADDRESS(ROW(),COLUMN()))=TRUNC(INDIRECT(ADDRESS(ROW(),COLUMN())))</formula>
    </cfRule>
  </conditionalFormatting>
  <conditionalFormatting sqref="AU207">
    <cfRule type="expression" dxfId="802" priority="803">
      <formula>INDIRECT(ADDRESS(ROW(),COLUMN()))=TRUNC(INDIRECT(ADDRESS(ROW(),COLUMN())))</formula>
    </cfRule>
  </conditionalFormatting>
  <conditionalFormatting sqref="AU206">
    <cfRule type="expression" dxfId="801" priority="802">
      <formula>INDIRECT(ADDRESS(ROW(),COLUMN()))=TRUNC(INDIRECT(ADDRESS(ROW(),COLUMN())))</formula>
    </cfRule>
  </conditionalFormatting>
  <conditionalFormatting sqref="AV207:AW207">
    <cfRule type="expression" dxfId="800" priority="801">
      <formula>INDIRECT(ADDRESS(ROW(),COLUMN()))=TRUNC(INDIRECT(ADDRESS(ROW(),COLUMN())))</formula>
    </cfRule>
  </conditionalFormatting>
  <conditionalFormatting sqref="AV206:AW206">
    <cfRule type="expression" dxfId="799" priority="800">
      <formula>INDIRECT(ADDRESS(ROW(),COLUMN()))=TRUNC(INDIRECT(ADDRESS(ROW(),COLUMN())))</formula>
    </cfRule>
  </conditionalFormatting>
  <conditionalFormatting sqref="AX209:BA210">
    <cfRule type="expression" dxfId="798" priority="799">
      <formula>INDIRECT(ADDRESS(ROW(),COLUMN()))=TRUNC(INDIRECT(ADDRESS(ROW(),COLUMN())))</formula>
    </cfRule>
  </conditionalFormatting>
  <conditionalFormatting sqref="S210">
    <cfRule type="expression" dxfId="797" priority="798">
      <formula>INDIRECT(ADDRESS(ROW(),COLUMN()))=TRUNC(INDIRECT(ADDRESS(ROW(),COLUMN())))</formula>
    </cfRule>
  </conditionalFormatting>
  <conditionalFormatting sqref="S209">
    <cfRule type="expression" dxfId="796" priority="797">
      <formula>INDIRECT(ADDRESS(ROW(),COLUMN()))=TRUNC(INDIRECT(ADDRESS(ROW(),COLUMN())))</formula>
    </cfRule>
  </conditionalFormatting>
  <conditionalFormatting sqref="T210:Y210">
    <cfRule type="expression" dxfId="795" priority="796">
      <formula>INDIRECT(ADDRESS(ROW(),COLUMN()))=TRUNC(INDIRECT(ADDRESS(ROW(),COLUMN())))</formula>
    </cfRule>
  </conditionalFormatting>
  <conditionalFormatting sqref="T209:Y209">
    <cfRule type="expression" dxfId="794" priority="795">
      <formula>INDIRECT(ADDRESS(ROW(),COLUMN()))=TRUNC(INDIRECT(ADDRESS(ROW(),COLUMN())))</formula>
    </cfRule>
  </conditionalFormatting>
  <conditionalFormatting sqref="Z210">
    <cfRule type="expression" dxfId="793" priority="794">
      <formula>INDIRECT(ADDRESS(ROW(),COLUMN()))=TRUNC(INDIRECT(ADDRESS(ROW(),COLUMN())))</formula>
    </cfRule>
  </conditionalFormatting>
  <conditionalFormatting sqref="Z209">
    <cfRule type="expression" dxfId="792" priority="793">
      <formula>INDIRECT(ADDRESS(ROW(),COLUMN()))=TRUNC(INDIRECT(ADDRESS(ROW(),COLUMN())))</formula>
    </cfRule>
  </conditionalFormatting>
  <conditionalFormatting sqref="AA210:AF210">
    <cfRule type="expression" dxfId="791" priority="792">
      <formula>INDIRECT(ADDRESS(ROW(),COLUMN()))=TRUNC(INDIRECT(ADDRESS(ROW(),COLUMN())))</formula>
    </cfRule>
  </conditionalFormatting>
  <conditionalFormatting sqref="AA209:AF209">
    <cfRule type="expression" dxfId="790" priority="791">
      <formula>INDIRECT(ADDRESS(ROW(),COLUMN()))=TRUNC(INDIRECT(ADDRESS(ROW(),COLUMN())))</formula>
    </cfRule>
  </conditionalFormatting>
  <conditionalFormatting sqref="AG210">
    <cfRule type="expression" dxfId="789" priority="790">
      <formula>INDIRECT(ADDRESS(ROW(),COLUMN()))=TRUNC(INDIRECT(ADDRESS(ROW(),COLUMN())))</formula>
    </cfRule>
  </conditionalFormatting>
  <conditionalFormatting sqref="AG209">
    <cfRule type="expression" dxfId="788" priority="789">
      <formula>INDIRECT(ADDRESS(ROW(),COLUMN()))=TRUNC(INDIRECT(ADDRESS(ROW(),COLUMN())))</formula>
    </cfRule>
  </conditionalFormatting>
  <conditionalFormatting sqref="AH210:AM210">
    <cfRule type="expression" dxfId="787" priority="788">
      <formula>INDIRECT(ADDRESS(ROW(),COLUMN()))=TRUNC(INDIRECT(ADDRESS(ROW(),COLUMN())))</formula>
    </cfRule>
  </conditionalFormatting>
  <conditionalFormatting sqref="AH209:AM209">
    <cfRule type="expression" dxfId="786" priority="787">
      <formula>INDIRECT(ADDRESS(ROW(),COLUMN()))=TRUNC(INDIRECT(ADDRESS(ROW(),COLUMN())))</formula>
    </cfRule>
  </conditionalFormatting>
  <conditionalFormatting sqref="AN210">
    <cfRule type="expression" dxfId="785" priority="786">
      <formula>INDIRECT(ADDRESS(ROW(),COLUMN()))=TRUNC(INDIRECT(ADDRESS(ROW(),COLUMN())))</formula>
    </cfRule>
  </conditionalFormatting>
  <conditionalFormatting sqref="AN209">
    <cfRule type="expression" dxfId="784" priority="785">
      <formula>INDIRECT(ADDRESS(ROW(),COLUMN()))=TRUNC(INDIRECT(ADDRESS(ROW(),COLUMN())))</formula>
    </cfRule>
  </conditionalFormatting>
  <conditionalFormatting sqref="AO210:AT210">
    <cfRule type="expression" dxfId="783" priority="784">
      <formula>INDIRECT(ADDRESS(ROW(),COLUMN()))=TRUNC(INDIRECT(ADDRESS(ROW(),COLUMN())))</formula>
    </cfRule>
  </conditionalFormatting>
  <conditionalFormatting sqref="AO209:AT209">
    <cfRule type="expression" dxfId="782" priority="783">
      <formula>INDIRECT(ADDRESS(ROW(),COLUMN()))=TRUNC(INDIRECT(ADDRESS(ROW(),COLUMN())))</formula>
    </cfRule>
  </conditionalFormatting>
  <conditionalFormatting sqref="AU210">
    <cfRule type="expression" dxfId="781" priority="782">
      <formula>INDIRECT(ADDRESS(ROW(),COLUMN()))=TRUNC(INDIRECT(ADDRESS(ROW(),COLUMN())))</formula>
    </cfRule>
  </conditionalFormatting>
  <conditionalFormatting sqref="AU209">
    <cfRule type="expression" dxfId="780" priority="781">
      <formula>INDIRECT(ADDRESS(ROW(),COLUMN()))=TRUNC(INDIRECT(ADDRESS(ROW(),COLUMN())))</formula>
    </cfRule>
  </conditionalFormatting>
  <conditionalFormatting sqref="AV210:AW210">
    <cfRule type="expression" dxfId="779" priority="780">
      <formula>INDIRECT(ADDRESS(ROW(),COLUMN()))=TRUNC(INDIRECT(ADDRESS(ROW(),COLUMN())))</formula>
    </cfRule>
  </conditionalFormatting>
  <conditionalFormatting sqref="AV209:AW209">
    <cfRule type="expression" dxfId="778" priority="779">
      <formula>INDIRECT(ADDRESS(ROW(),COLUMN()))=TRUNC(INDIRECT(ADDRESS(ROW(),COLUMN())))</formula>
    </cfRule>
  </conditionalFormatting>
  <conditionalFormatting sqref="AX212:BA213">
    <cfRule type="expression" dxfId="777" priority="778">
      <formula>INDIRECT(ADDRESS(ROW(),COLUMN()))=TRUNC(INDIRECT(ADDRESS(ROW(),COLUMN())))</formula>
    </cfRule>
  </conditionalFormatting>
  <conditionalFormatting sqref="S213">
    <cfRule type="expression" dxfId="776" priority="777">
      <formula>INDIRECT(ADDRESS(ROW(),COLUMN()))=TRUNC(INDIRECT(ADDRESS(ROW(),COLUMN())))</formula>
    </cfRule>
  </conditionalFormatting>
  <conditionalFormatting sqref="S212">
    <cfRule type="expression" dxfId="775" priority="776">
      <formula>INDIRECT(ADDRESS(ROW(),COLUMN()))=TRUNC(INDIRECT(ADDRESS(ROW(),COLUMN())))</formula>
    </cfRule>
  </conditionalFormatting>
  <conditionalFormatting sqref="T213:Y213">
    <cfRule type="expression" dxfId="774" priority="775">
      <formula>INDIRECT(ADDRESS(ROW(),COLUMN()))=TRUNC(INDIRECT(ADDRESS(ROW(),COLUMN())))</formula>
    </cfRule>
  </conditionalFormatting>
  <conditionalFormatting sqref="T212:Y212">
    <cfRule type="expression" dxfId="773" priority="774">
      <formula>INDIRECT(ADDRESS(ROW(),COLUMN()))=TRUNC(INDIRECT(ADDRESS(ROW(),COLUMN())))</formula>
    </cfRule>
  </conditionalFormatting>
  <conditionalFormatting sqref="Z213">
    <cfRule type="expression" dxfId="772" priority="773">
      <formula>INDIRECT(ADDRESS(ROW(),COLUMN()))=TRUNC(INDIRECT(ADDRESS(ROW(),COLUMN())))</formula>
    </cfRule>
  </conditionalFormatting>
  <conditionalFormatting sqref="Z212">
    <cfRule type="expression" dxfId="771" priority="772">
      <formula>INDIRECT(ADDRESS(ROW(),COLUMN()))=TRUNC(INDIRECT(ADDRESS(ROW(),COLUMN())))</formula>
    </cfRule>
  </conditionalFormatting>
  <conditionalFormatting sqref="AA213:AF213">
    <cfRule type="expression" dxfId="770" priority="771">
      <formula>INDIRECT(ADDRESS(ROW(),COLUMN()))=TRUNC(INDIRECT(ADDRESS(ROW(),COLUMN())))</formula>
    </cfRule>
  </conditionalFormatting>
  <conditionalFormatting sqref="AA212:AF212">
    <cfRule type="expression" dxfId="769" priority="770">
      <formula>INDIRECT(ADDRESS(ROW(),COLUMN()))=TRUNC(INDIRECT(ADDRESS(ROW(),COLUMN())))</formula>
    </cfRule>
  </conditionalFormatting>
  <conditionalFormatting sqref="AG213">
    <cfRule type="expression" dxfId="768" priority="769">
      <formula>INDIRECT(ADDRESS(ROW(),COLUMN()))=TRUNC(INDIRECT(ADDRESS(ROW(),COLUMN())))</formula>
    </cfRule>
  </conditionalFormatting>
  <conditionalFormatting sqref="AG212">
    <cfRule type="expression" dxfId="767" priority="768">
      <formula>INDIRECT(ADDRESS(ROW(),COLUMN()))=TRUNC(INDIRECT(ADDRESS(ROW(),COLUMN())))</formula>
    </cfRule>
  </conditionalFormatting>
  <conditionalFormatting sqref="AH213:AM213">
    <cfRule type="expression" dxfId="766" priority="767">
      <formula>INDIRECT(ADDRESS(ROW(),COLUMN()))=TRUNC(INDIRECT(ADDRESS(ROW(),COLUMN())))</formula>
    </cfRule>
  </conditionalFormatting>
  <conditionalFormatting sqref="AH212:AM212">
    <cfRule type="expression" dxfId="765" priority="766">
      <formula>INDIRECT(ADDRESS(ROW(),COLUMN()))=TRUNC(INDIRECT(ADDRESS(ROW(),COLUMN())))</formula>
    </cfRule>
  </conditionalFormatting>
  <conditionalFormatting sqref="AN213">
    <cfRule type="expression" dxfId="764" priority="765">
      <formula>INDIRECT(ADDRESS(ROW(),COLUMN()))=TRUNC(INDIRECT(ADDRESS(ROW(),COLUMN())))</formula>
    </cfRule>
  </conditionalFormatting>
  <conditionalFormatting sqref="AN212">
    <cfRule type="expression" dxfId="763" priority="764">
      <formula>INDIRECT(ADDRESS(ROW(),COLUMN()))=TRUNC(INDIRECT(ADDRESS(ROW(),COLUMN())))</formula>
    </cfRule>
  </conditionalFormatting>
  <conditionalFormatting sqref="AO213:AT213">
    <cfRule type="expression" dxfId="762" priority="763">
      <formula>INDIRECT(ADDRESS(ROW(),COLUMN()))=TRUNC(INDIRECT(ADDRESS(ROW(),COLUMN())))</formula>
    </cfRule>
  </conditionalFormatting>
  <conditionalFormatting sqref="AO212:AT212">
    <cfRule type="expression" dxfId="761" priority="762">
      <formula>INDIRECT(ADDRESS(ROW(),COLUMN()))=TRUNC(INDIRECT(ADDRESS(ROW(),COLUMN())))</formula>
    </cfRule>
  </conditionalFormatting>
  <conditionalFormatting sqref="AU213">
    <cfRule type="expression" dxfId="760" priority="761">
      <formula>INDIRECT(ADDRESS(ROW(),COLUMN()))=TRUNC(INDIRECT(ADDRESS(ROW(),COLUMN())))</formula>
    </cfRule>
  </conditionalFormatting>
  <conditionalFormatting sqref="AU212">
    <cfRule type="expression" dxfId="759" priority="760">
      <formula>INDIRECT(ADDRESS(ROW(),COLUMN()))=TRUNC(INDIRECT(ADDRESS(ROW(),COLUMN())))</formula>
    </cfRule>
  </conditionalFormatting>
  <conditionalFormatting sqref="AV213:AW213">
    <cfRule type="expression" dxfId="758" priority="759">
      <formula>INDIRECT(ADDRESS(ROW(),COLUMN()))=TRUNC(INDIRECT(ADDRESS(ROW(),COLUMN())))</formula>
    </cfRule>
  </conditionalFormatting>
  <conditionalFormatting sqref="AV212:AW212">
    <cfRule type="expression" dxfId="757" priority="758">
      <formula>INDIRECT(ADDRESS(ROW(),COLUMN()))=TRUNC(INDIRECT(ADDRESS(ROW(),COLUMN())))</formula>
    </cfRule>
  </conditionalFormatting>
  <conditionalFormatting sqref="AX215:BA216">
    <cfRule type="expression" dxfId="756" priority="757">
      <formula>INDIRECT(ADDRESS(ROW(),COLUMN()))=TRUNC(INDIRECT(ADDRESS(ROW(),COLUMN())))</formula>
    </cfRule>
  </conditionalFormatting>
  <conditionalFormatting sqref="S216">
    <cfRule type="expression" dxfId="755" priority="756">
      <formula>INDIRECT(ADDRESS(ROW(),COLUMN()))=TRUNC(INDIRECT(ADDRESS(ROW(),COLUMN())))</formula>
    </cfRule>
  </conditionalFormatting>
  <conditionalFormatting sqref="S215">
    <cfRule type="expression" dxfId="754" priority="755">
      <formula>INDIRECT(ADDRESS(ROW(),COLUMN()))=TRUNC(INDIRECT(ADDRESS(ROW(),COLUMN())))</formula>
    </cfRule>
  </conditionalFormatting>
  <conditionalFormatting sqref="T216:Y216">
    <cfRule type="expression" dxfId="753" priority="754">
      <formula>INDIRECT(ADDRESS(ROW(),COLUMN()))=TRUNC(INDIRECT(ADDRESS(ROW(),COLUMN())))</formula>
    </cfRule>
  </conditionalFormatting>
  <conditionalFormatting sqref="T215:Y215">
    <cfRule type="expression" dxfId="752" priority="753">
      <formula>INDIRECT(ADDRESS(ROW(),COLUMN()))=TRUNC(INDIRECT(ADDRESS(ROW(),COLUMN())))</formula>
    </cfRule>
  </conditionalFormatting>
  <conditionalFormatting sqref="Z216">
    <cfRule type="expression" dxfId="751" priority="752">
      <formula>INDIRECT(ADDRESS(ROW(),COLUMN()))=TRUNC(INDIRECT(ADDRESS(ROW(),COLUMN())))</formula>
    </cfRule>
  </conditionalFormatting>
  <conditionalFormatting sqref="Z215">
    <cfRule type="expression" dxfId="750" priority="751">
      <formula>INDIRECT(ADDRESS(ROW(),COLUMN()))=TRUNC(INDIRECT(ADDRESS(ROW(),COLUMN())))</formula>
    </cfRule>
  </conditionalFormatting>
  <conditionalFormatting sqref="AA216:AF216">
    <cfRule type="expression" dxfId="749" priority="750">
      <formula>INDIRECT(ADDRESS(ROW(),COLUMN()))=TRUNC(INDIRECT(ADDRESS(ROW(),COLUMN())))</formula>
    </cfRule>
  </conditionalFormatting>
  <conditionalFormatting sqref="AA215:AF215">
    <cfRule type="expression" dxfId="748" priority="749">
      <formula>INDIRECT(ADDRESS(ROW(),COLUMN()))=TRUNC(INDIRECT(ADDRESS(ROW(),COLUMN())))</formula>
    </cfRule>
  </conditionalFormatting>
  <conditionalFormatting sqref="AG216">
    <cfRule type="expression" dxfId="747" priority="748">
      <formula>INDIRECT(ADDRESS(ROW(),COLUMN()))=TRUNC(INDIRECT(ADDRESS(ROW(),COLUMN())))</formula>
    </cfRule>
  </conditionalFormatting>
  <conditionalFormatting sqref="AG215">
    <cfRule type="expression" dxfId="746" priority="747">
      <formula>INDIRECT(ADDRESS(ROW(),COLUMN()))=TRUNC(INDIRECT(ADDRESS(ROW(),COLUMN())))</formula>
    </cfRule>
  </conditionalFormatting>
  <conditionalFormatting sqref="AH216:AM216">
    <cfRule type="expression" dxfId="745" priority="746">
      <formula>INDIRECT(ADDRESS(ROW(),COLUMN()))=TRUNC(INDIRECT(ADDRESS(ROW(),COLUMN())))</formula>
    </cfRule>
  </conditionalFormatting>
  <conditionalFormatting sqref="AH215:AM215">
    <cfRule type="expression" dxfId="744" priority="745">
      <formula>INDIRECT(ADDRESS(ROW(),COLUMN()))=TRUNC(INDIRECT(ADDRESS(ROW(),COLUMN())))</formula>
    </cfRule>
  </conditionalFormatting>
  <conditionalFormatting sqref="AN216">
    <cfRule type="expression" dxfId="743" priority="744">
      <formula>INDIRECT(ADDRESS(ROW(),COLUMN()))=TRUNC(INDIRECT(ADDRESS(ROW(),COLUMN())))</formula>
    </cfRule>
  </conditionalFormatting>
  <conditionalFormatting sqref="AN215">
    <cfRule type="expression" dxfId="742" priority="743">
      <formula>INDIRECT(ADDRESS(ROW(),COLUMN()))=TRUNC(INDIRECT(ADDRESS(ROW(),COLUMN())))</formula>
    </cfRule>
  </conditionalFormatting>
  <conditionalFormatting sqref="AO216:AT216">
    <cfRule type="expression" dxfId="741" priority="742">
      <formula>INDIRECT(ADDRESS(ROW(),COLUMN()))=TRUNC(INDIRECT(ADDRESS(ROW(),COLUMN())))</formula>
    </cfRule>
  </conditionalFormatting>
  <conditionalFormatting sqref="AO215:AT215">
    <cfRule type="expression" dxfId="740" priority="741">
      <formula>INDIRECT(ADDRESS(ROW(),COLUMN()))=TRUNC(INDIRECT(ADDRESS(ROW(),COLUMN())))</formula>
    </cfRule>
  </conditionalFormatting>
  <conditionalFormatting sqref="AU216">
    <cfRule type="expression" dxfId="739" priority="740">
      <formula>INDIRECT(ADDRESS(ROW(),COLUMN()))=TRUNC(INDIRECT(ADDRESS(ROW(),COLUMN())))</formula>
    </cfRule>
  </conditionalFormatting>
  <conditionalFormatting sqref="AU215">
    <cfRule type="expression" dxfId="738" priority="739">
      <formula>INDIRECT(ADDRESS(ROW(),COLUMN()))=TRUNC(INDIRECT(ADDRESS(ROW(),COLUMN())))</formula>
    </cfRule>
  </conditionalFormatting>
  <conditionalFormatting sqref="AV216:AW216">
    <cfRule type="expression" dxfId="737" priority="738">
      <formula>INDIRECT(ADDRESS(ROW(),COLUMN()))=TRUNC(INDIRECT(ADDRESS(ROW(),COLUMN())))</formula>
    </cfRule>
  </conditionalFormatting>
  <conditionalFormatting sqref="AV215:AW215">
    <cfRule type="expression" dxfId="736" priority="737">
      <formula>INDIRECT(ADDRESS(ROW(),COLUMN()))=TRUNC(INDIRECT(ADDRESS(ROW(),COLUMN())))</formula>
    </cfRule>
  </conditionalFormatting>
  <conditionalFormatting sqref="AX218:BA219">
    <cfRule type="expression" dxfId="735" priority="736">
      <formula>INDIRECT(ADDRESS(ROW(),COLUMN()))=TRUNC(INDIRECT(ADDRESS(ROW(),COLUMN())))</formula>
    </cfRule>
  </conditionalFormatting>
  <conditionalFormatting sqref="S219">
    <cfRule type="expression" dxfId="734" priority="735">
      <formula>INDIRECT(ADDRESS(ROW(),COLUMN()))=TRUNC(INDIRECT(ADDRESS(ROW(),COLUMN())))</formula>
    </cfRule>
  </conditionalFormatting>
  <conditionalFormatting sqref="S218">
    <cfRule type="expression" dxfId="733" priority="734">
      <formula>INDIRECT(ADDRESS(ROW(),COLUMN()))=TRUNC(INDIRECT(ADDRESS(ROW(),COLUMN())))</formula>
    </cfRule>
  </conditionalFormatting>
  <conditionalFormatting sqref="T219:Y219">
    <cfRule type="expression" dxfId="732" priority="733">
      <formula>INDIRECT(ADDRESS(ROW(),COLUMN()))=TRUNC(INDIRECT(ADDRESS(ROW(),COLUMN())))</formula>
    </cfRule>
  </conditionalFormatting>
  <conditionalFormatting sqref="T218:Y218">
    <cfRule type="expression" dxfId="731" priority="732">
      <formula>INDIRECT(ADDRESS(ROW(),COLUMN()))=TRUNC(INDIRECT(ADDRESS(ROW(),COLUMN())))</formula>
    </cfRule>
  </conditionalFormatting>
  <conditionalFormatting sqref="Z219">
    <cfRule type="expression" dxfId="730" priority="731">
      <formula>INDIRECT(ADDRESS(ROW(),COLUMN()))=TRUNC(INDIRECT(ADDRESS(ROW(),COLUMN())))</formula>
    </cfRule>
  </conditionalFormatting>
  <conditionalFormatting sqref="Z218">
    <cfRule type="expression" dxfId="729" priority="730">
      <formula>INDIRECT(ADDRESS(ROW(),COLUMN()))=TRUNC(INDIRECT(ADDRESS(ROW(),COLUMN())))</formula>
    </cfRule>
  </conditionalFormatting>
  <conditionalFormatting sqref="AA219:AF219">
    <cfRule type="expression" dxfId="728" priority="729">
      <formula>INDIRECT(ADDRESS(ROW(),COLUMN()))=TRUNC(INDIRECT(ADDRESS(ROW(),COLUMN())))</formula>
    </cfRule>
  </conditionalFormatting>
  <conditionalFormatting sqref="AA218:AF218">
    <cfRule type="expression" dxfId="727" priority="728">
      <formula>INDIRECT(ADDRESS(ROW(),COLUMN()))=TRUNC(INDIRECT(ADDRESS(ROW(),COLUMN())))</formula>
    </cfRule>
  </conditionalFormatting>
  <conditionalFormatting sqref="AG219">
    <cfRule type="expression" dxfId="726" priority="727">
      <formula>INDIRECT(ADDRESS(ROW(),COLUMN()))=TRUNC(INDIRECT(ADDRESS(ROW(),COLUMN())))</formula>
    </cfRule>
  </conditionalFormatting>
  <conditionalFormatting sqref="AG218">
    <cfRule type="expression" dxfId="725" priority="726">
      <formula>INDIRECT(ADDRESS(ROW(),COLUMN()))=TRUNC(INDIRECT(ADDRESS(ROW(),COLUMN())))</formula>
    </cfRule>
  </conditionalFormatting>
  <conditionalFormatting sqref="AH219:AM219">
    <cfRule type="expression" dxfId="724" priority="725">
      <formula>INDIRECT(ADDRESS(ROW(),COLUMN()))=TRUNC(INDIRECT(ADDRESS(ROW(),COLUMN())))</formula>
    </cfRule>
  </conditionalFormatting>
  <conditionalFormatting sqref="AH218:AM218">
    <cfRule type="expression" dxfId="723" priority="724">
      <formula>INDIRECT(ADDRESS(ROW(),COLUMN()))=TRUNC(INDIRECT(ADDRESS(ROW(),COLUMN())))</formula>
    </cfRule>
  </conditionalFormatting>
  <conditionalFormatting sqref="AN219">
    <cfRule type="expression" dxfId="722" priority="723">
      <formula>INDIRECT(ADDRESS(ROW(),COLUMN()))=TRUNC(INDIRECT(ADDRESS(ROW(),COLUMN())))</formula>
    </cfRule>
  </conditionalFormatting>
  <conditionalFormatting sqref="AN218">
    <cfRule type="expression" dxfId="721" priority="722">
      <formula>INDIRECT(ADDRESS(ROW(),COLUMN()))=TRUNC(INDIRECT(ADDRESS(ROW(),COLUMN())))</formula>
    </cfRule>
  </conditionalFormatting>
  <conditionalFormatting sqref="AO219:AT219">
    <cfRule type="expression" dxfId="720" priority="721">
      <formula>INDIRECT(ADDRESS(ROW(),COLUMN()))=TRUNC(INDIRECT(ADDRESS(ROW(),COLUMN())))</formula>
    </cfRule>
  </conditionalFormatting>
  <conditionalFormatting sqref="AO218:AT218">
    <cfRule type="expression" dxfId="719" priority="720">
      <formula>INDIRECT(ADDRESS(ROW(),COLUMN()))=TRUNC(INDIRECT(ADDRESS(ROW(),COLUMN())))</formula>
    </cfRule>
  </conditionalFormatting>
  <conditionalFormatting sqref="AU219">
    <cfRule type="expression" dxfId="718" priority="719">
      <formula>INDIRECT(ADDRESS(ROW(),COLUMN()))=TRUNC(INDIRECT(ADDRESS(ROW(),COLUMN())))</formula>
    </cfRule>
  </conditionalFormatting>
  <conditionalFormatting sqref="AU218">
    <cfRule type="expression" dxfId="717" priority="718">
      <formula>INDIRECT(ADDRESS(ROW(),COLUMN()))=TRUNC(INDIRECT(ADDRESS(ROW(),COLUMN())))</formula>
    </cfRule>
  </conditionalFormatting>
  <conditionalFormatting sqref="AV219:AW219">
    <cfRule type="expression" dxfId="716" priority="717">
      <formula>INDIRECT(ADDRESS(ROW(),COLUMN()))=TRUNC(INDIRECT(ADDRESS(ROW(),COLUMN())))</formula>
    </cfRule>
  </conditionalFormatting>
  <conditionalFormatting sqref="AV218:AW218">
    <cfRule type="expression" dxfId="715" priority="716">
      <formula>INDIRECT(ADDRESS(ROW(),COLUMN()))=TRUNC(INDIRECT(ADDRESS(ROW(),COLUMN())))</formula>
    </cfRule>
  </conditionalFormatting>
  <conditionalFormatting sqref="AX221:BA222">
    <cfRule type="expression" dxfId="714" priority="715">
      <formula>INDIRECT(ADDRESS(ROW(),COLUMN()))=TRUNC(INDIRECT(ADDRESS(ROW(),COLUMN())))</formula>
    </cfRule>
  </conditionalFormatting>
  <conditionalFormatting sqref="S222">
    <cfRule type="expression" dxfId="713" priority="714">
      <formula>INDIRECT(ADDRESS(ROW(),COLUMN()))=TRUNC(INDIRECT(ADDRESS(ROW(),COLUMN())))</formula>
    </cfRule>
  </conditionalFormatting>
  <conditionalFormatting sqref="S221">
    <cfRule type="expression" dxfId="712" priority="713">
      <formula>INDIRECT(ADDRESS(ROW(),COLUMN()))=TRUNC(INDIRECT(ADDRESS(ROW(),COLUMN())))</formula>
    </cfRule>
  </conditionalFormatting>
  <conditionalFormatting sqref="T222:Y222">
    <cfRule type="expression" dxfId="711" priority="712">
      <formula>INDIRECT(ADDRESS(ROW(),COLUMN()))=TRUNC(INDIRECT(ADDRESS(ROW(),COLUMN())))</formula>
    </cfRule>
  </conditionalFormatting>
  <conditionalFormatting sqref="T221:Y221">
    <cfRule type="expression" dxfId="710" priority="711">
      <formula>INDIRECT(ADDRESS(ROW(),COLUMN()))=TRUNC(INDIRECT(ADDRESS(ROW(),COLUMN())))</formula>
    </cfRule>
  </conditionalFormatting>
  <conditionalFormatting sqref="Z222">
    <cfRule type="expression" dxfId="709" priority="710">
      <formula>INDIRECT(ADDRESS(ROW(),COLUMN()))=TRUNC(INDIRECT(ADDRESS(ROW(),COLUMN())))</formula>
    </cfRule>
  </conditionalFormatting>
  <conditionalFormatting sqref="Z221">
    <cfRule type="expression" dxfId="708" priority="709">
      <formula>INDIRECT(ADDRESS(ROW(),COLUMN()))=TRUNC(INDIRECT(ADDRESS(ROW(),COLUMN())))</formula>
    </cfRule>
  </conditionalFormatting>
  <conditionalFormatting sqref="AA222:AF222">
    <cfRule type="expression" dxfId="707" priority="708">
      <formula>INDIRECT(ADDRESS(ROW(),COLUMN()))=TRUNC(INDIRECT(ADDRESS(ROW(),COLUMN())))</formula>
    </cfRule>
  </conditionalFormatting>
  <conditionalFormatting sqref="AA221:AF221">
    <cfRule type="expression" dxfId="706" priority="707">
      <formula>INDIRECT(ADDRESS(ROW(),COLUMN()))=TRUNC(INDIRECT(ADDRESS(ROW(),COLUMN())))</formula>
    </cfRule>
  </conditionalFormatting>
  <conditionalFormatting sqref="AG222">
    <cfRule type="expression" dxfId="705" priority="706">
      <formula>INDIRECT(ADDRESS(ROW(),COLUMN()))=TRUNC(INDIRECT(ADDRESS(ROW(),COLUMN())))</formula>
    </cfRule>
  </conditionalFormatting>
  <conditionalFormatting sqref="AG221">
    <cfRule type="expression" dxfId="704" priority="705">
      <formula>INDIRECT(ADDRESS(ROW(),COLUMN()))=TRUNC(INDIRECT(ADDRESS(ROW(),COLUMN())))</formula>
    </cfRule>
  </conditionalFormatting>
  <conditionalFormatting sqref="AH222:AM222">
    <cfRule type="expression" dxfId="703" priority="704">
      <formula>INDIRECT(ADDRESS(ROW(),COLUMN()))=TRUNC(INDIRECT(ADDRESS(ROW(),COLUMN())))</formula>
    </cfRule>
  </conditionalFormatting>
  <conditionalFormatting sqref="AH221:AM221">
    <cfRule type="expression" dxfId="702" priority="703">
      <formula>INDIRECT(ADDRESS(ROW(),COLUMN()))=TRUNC(INDIRECT(ADDRESS(ROW(),COLUMN())))</formula>
    </cfRule>
  </conditionalFormatting>
  <conditionalFormatting sqref="AN222">
    <cfRule type="expression" dxfId="701" priority="702">
      <formula>INDIRECT(ADDRESS(ROW(),COLUMN()))=TRUNC(INDIRECT(ADDRESS(ROW(),COLUMN())))</formula>
    </cfRule>
  </conditionalFormatting>
  <conditionalFormatting sqref="AN221">
    <cfRule type="expression" dxfId="700" priority="701">
      <formula>INDIRECT(ADDRESS(ROW(),COLUMN()))=TRUNC(INDIRECT(ADDRESS(ROW(),COLUMN())))</formula>
    </cfRule>
  </conditionalFormatting>
  <conditionalFormatting sqref="AO222:AT222">
    <cfRule type="expression" dxfId="699" priority="700">
      <formula>INDIRECT(ADDRESS(ROW(),COLUMN()))=TRUNC(INDIRECT(ADDRESS(ROW(),COLUMN())))</formula>
    </cfRule>
  </conditionalFormatting>
  <conditionalFormatting sqref="AO221:AT221">
    <cfRule type="expression" dxfId="698" priority="699">
      <formula>INDIRECT(ADDRESS(ROW(),COLUMN()))=TRUNC(INDIRECT(ADDRESS(ROW(),COLUMN())))</formula>
    </cfRule>
  </conditionalFormatting>
  <conditionalFormatting sqref="AU222">
    <cfRule type="expression" dxfId="697" priority="698">
      <formula>INDIRECT(ADDRESS(ROW(),COLUMN()))=TRUNC(INDIRECT(ADDRESS(ROW(),COLUMN())))</formula>
    </cfRule>
  </conditionalFormatting>
  <conditionalFormatting sqref="AU221">
    <cfRule type="expression" dxfId="696" priority="697">
      <formula>INDIRECT(ADDRESS(ROW(),COLUMN()))=TRUNC(INDIRECT(ADDRESS(ROW(),COLUMN())))</formula>
    </cfRule>
  </conditionalFormatting>
  <conditionalFormatting sqref="AV222:AW222">
    <cfRule type="expression" dxfId="695" priority="696">
      <formula>INDIRECT(ADDRESS(ROW(),COLUMN()))=TRUNC(INDIRECT(ADDRESS(ROW(),COLUMN())))</formula>
    </cfRule>
  </conditionalFormatting>
  <conditionalFormatting sqref="AV221:AW221">
    <cfRule type="expression" dxfId="694" priority="695">
      <formula>INDIRECT(ADDRESS(ROW(),COLUMN()))=TRUNC(INDIRECT(ADDRESS(ROW(),COLUMN())))</formula>
    </cfRule>
  </conditionalFormatting>
  <conditionalFormatting sqref="AX224:BA225">
    <cfRule type="expression" dxfId="693" priority="694">
      <formula>INDIRECT(ADDRESS(ROW(),COLUMN()))=TRUNC(INDIRECT(ADDRESS(ROW(),COLUMN())))</formula>
    </cfRule>
  </conditionalFormatting>
  <conditionalFormatting sqref="S225">
    <cfRule type="expression" dxfId="692" priority="693">
      <formula>INDIRECT(ADDRESS(ROW(),COLUMN()))=TRUNC(INDIRECT(ADDRESS(ROW(),COLUMN())))</formula>
    </cfRule>
  </conditionalFormatting>
  <conditionalFormatting sqref="S224">
    <cfRule type="expression" dxfId="691" priority="692">
      <formula>INDIRECT(ADDRESS(ROW(),COLUMN()))=TRUNC(INDIRECT(ADDRESS(ROW(),COLUMN())))</formula>
    </cfRule>
  </conditionalFormatting>
  <conditionalFormatting sqref="T225:Y225">
    <cfRule type="expression" dxfId="690" priority="691">
      <formula>INDIRECT(ADDRESS(ROW(),COLUMN()))=TRUNC(INDIRECT(ADDRESS(ROW(),COLUMN())))</formula>
    </cfRule>
  </conditionalFormatting>
  <conditionalFormatting sqref="T224:Y224">
    <cfRule type="expression" dxfId="689" priority="690">
      <formula>INDIRECT(ADDRESS(ROW(),COLUMN()))=TRUNC(INDIRECT(ADDRESS(ROW(),COLUMN())))</formula>
    </cfRule>
  </conditionalFormatting>
  <conditionalFormatting sqref="Z225">
    <cfRule type="expression" dxfId="688" priority="689">
      <formula>INDIRECT(ADDRESS(ROW(),COLUMN()))=TRUNC(INDIRECT(ADDRESS(ROW(),COLUMN())))</formula>
    </cfRule>
  </conditionalFormatting>
  <conditionalFormatting sqref="Z224">
    <cfRule type="expression" dxfId="687" priority="688">
      <formula>INDIRECT(ADDRESS(ROW(),COLUMN()))=TRUNC(INDIRECT(ADDRESS(ROW(),COLUMN())))</formula>
    </cfRule>
  </conditionalFormatting>
  <conditionalFormatting sqref="AA225:AF225">
    <cfRule type="expression" dxfId="686" priority="687">
      <formula>INDIRECT(ADDRESS(ROW(),COLUMN()))=TRUNC(INDIRECT(ADDRESS(ROW(),COLUMN())))</formula>
    </cfRule>
  </conditionalFormatting>
  <conditionalFormatting sqref="AA224:AF224">
    <cfRule type="expression" dxfId="685" priority="686">
      <formula>INDIRECT(ADDRESS(ROW(),COLUMN()))=TRUNC(INDIRECT(ADDRESS(ROW(),COLUMN())))</formula>
    </cfRule>
  </conditionalFormatting>
  <conditionalFormatting sqref="AG225">
    <cfRule type="expression" dxfId="684" priority="685">
      <formula>INDIRECT(ADDRESS(ROW(),COLUMN()))=TRUNC(INDIRECT(ADDRESS(ROW(),COLUMN())))</formula>
    </cfRule>
  </conditionalFormatting>
  <conditionalFormatting sqref="AG224">
    <cfRule type="expression" dxfId="683" priority="684">
      <formula>INDIRECT(ADDRESS(ROW(),COLUMN()))=TRUNC(INDIRECT(ADDRESS(ROW(),COLUMN())))</formula>
    </cfRule>
  </conditionalFormatting>
  <conditionalFormatting sqref="AH225:AM225">
    <cfRule type="expression" dxfId="682" priority="683">
      <formula>INDIRECT(ADDRESS(ROW(),COLUMN()))=TRUNC(INDIRECT(ADDRESS(ROW(),COLUMN())))</formula>
    </cfRule>
  </conditionalFormatting>
  <conditionalFormatting sqref="AH224:AM224">
    <cfRule type="expression" dxfId="681" priority="682">
      <formula>INDIRECT(ADDRESS(ROW(),COLUMN()))=TRUNC(INDIRECT(ADDRESS(ROW(),COLUMN())))</formula>
    </cfRule>
  </conditionalFormatting>
  <conditionalFormatting sqref="AN225">
    <cfRule type="expression" dxfId="680" priority="681">
      <formula>INDIRECT(ADDRESS(ROW(),COLUMN()))=TRUNC(INDIRECT(ADDRESS(ROW(),COLUMN())))</formula>
    </cfRule>
  </conditionalFormatting>
  <conditionalFormatting sqref="AN224">
    <cfRule type="expression" dxfId="679" priority="680">
      <formula>INDIRECT(ADDRESS(ROW(),COLUMN()))=TRUNC(INDIRECT(ADDRESS(ROW(),COLUMN())))</formula>
    </cfRule>
  </conditionalFormatting>
  <conditionalFormatting sqref="AO225:AT225">
    <cfRule type="expression" dxfId="678" priority="679">
      <formula>INDIRECT(ADDRESS(ROW(),COLUMN()))=TRUNC(INDIRECT(ADDRESS(ROW(),COLUMN())))</formula>
    </cfRule>
  </conditionalFormatting>
  <conditionalFormatting sqref="AO224:AT224">
    <cfRule type="expression" dxfId="677" priority="678">
      <formula>INDIRECT(ADDRESS(ROW(),COLUMN()))=TRUNC(INDIRECT(ADDRESS(ROW(),COLUMN())))</formula>
    </cfRule>
  </conditionalFormatting>
  <conditionalFormatting sqref="AU225">
    <cfRule type="expression" dxfId="676" priority="677">
      <formula>INDIRECT(ADDRESS(ROW(),COLUMN()))=TRUNC(INDIRECT(ADDRESS(ROW(),COLUMN())))</formula>
    </cfRule>
  </conditionalFormatting>
  <conditionalFormatting sqref="AU224">
    <cfRule type="expression" dxfId="675" priority="676">
      <formula>INDIRECT(ADDRESS(ROW(),COLUMN()))=TRUNC(INDIRECT(ADDRESS(ROW(),COLUMN())))</formula>
    </cfRule>
  </conditionalFormatting>
  <conditionalFormatting sqref="AV225:AW225">
    <cfRule type="expression" dxfId="674" priority="675">
      <formula>INDIRECT(ADDRESS(ROW(),COLUMN()))=TRUNC(INDIRECT(ADDRESS(ROW(),COLUMN())))</formula>
    </cfRule>
  </conditionalFormatting>
  <conditionalFormatting sqref="AV224:AW224">
    <cfRule type="expression" dxfId="673" priority="674">
      <formula>INDIRECT(ADDRESS(ROW(),COLUMN()))=TRUNC(INDIRECT(ADDRESS(ROW(),COLUMN())))</formula>
    </cfRule>
  </conditionalFormatting>
  <conditionalFormatting sqref="AX227:BA228">
    <cfRule type="expression" dxfId="672" priority="673">
      <formula>INDIRECT(ADDRESS(ROW(),COLUMN()))=TRUNC(INDIRECT(ADDRESS(ROW(),COLUMN())))</formula>
    </cfRule>
  </conditionalFormatting>
  <conditionalFormatting sqref="S228">
    <cfRule type="expression" dxfId="671" priority="672">
      <formula>INDIRECT(ADDRESS(ROW(),COLUMN()))=TRUNC(INDIRECT(ADDRESS(ROW(),COLUMN())))</formula>
    </cfRule>
  </conditionalFormatting>
  <conditionalFormatting sqref="S227">
    <cfRule type="expression" dxfId="670" priority="671">
      <formula>INDIRECT(ADDRESS(ROW(),COLUMN()))=TRUNC(INDIRECT(ADDRESS(ROW(),COLUMN())))</formula>
    </cfRule>
  </conditionalFormatting>
  <conditionalFormatting sqref="T228:Y228">
    <cfRule type="expression" dxfId="669" priority="670">
      <formula>INDIRECT(ADDRESS(ROW(),COLUMN()))=TRUNC(INDIRECT(ADDRESS(ROW(),COLUMN())))</formula>
    </cfRule>
  </conditionalFormatting>
  <conditionalFormatting sqref="T227:Y227">
    <cfRule type="expression" dxfId="668" priority="669">
      <formula>INDIRECT(ADDRESS(ROW(),COLUMN()))=TRUNC(INDIRECT(ADDRESS(ROW(),COLUMN())))</formula>
    </cfRule>
  </conditionalFormatting>
  <conditionalFormatting sqref="Z228">
    <cfRule type="expression" dxfId="667" priority="668">
      <formula>INDIRECT(ADDRESS(ROW(),COLUMN()))=TRUNC(INDIRECT(ADDRESS(ROW(),COLUMN())))</formula>
    </cfRule>
  </conditionalFormatting>
  <conditionalFormatting sqref="Z227">
    <cfRule type="expression" dxfId="666" priority="667">
      <formula>INDIRECT(ADDRESS(ROW(),COLUMN()))=TRUNC(INDIRECT(ADDRESS(ROW(),COLUMN())))</formula>
    </cfRule>
  </conditionalFormatting>
  <conditionalFormatting sqref="AA228:AF228">
    <cfRule type="expression" dxfId="665" priority="666">
      <formula>INDIRECT(ADDRESS(ROW(),COLUMN()))=TRUNC(INDIRECT(ADDRESS(ROW(),COLUMN())))</formula>
    </cfRule>
  </conditionalFormatting>
  <conditionalFormatting sqref="AA227:AF227">
    <cfRule type="expression" dxfId="664" priority="665">
      <formula>INDIRECT(ADDRESS(ROW(),COLUMN()))=TRUNC(INDIRECT(ADDRESS(ROW(),COLUMN())))</formula>
    </cfRule>
  </conditionalFormatting>
  <conditionalFormatting sqref="AG228">
    <cfRule type="expression" dxfId="663" priority="664">
      <formula>INDIRECT(ADDRESS(ROW(),COLUMN()))=TRUNC(INDIRECT(ADDRESS(ROW(),COLUMN())))</formula>
    </cfRule>
  </conditionalFormatting>
  <conditionalFormatting sqref="AG227">
    <cfRule type="expression" dxfId="662" priority="663">
      <formula>INDIRECT(ADDRESS(ROW(),COLUMN()))=TRUNC(INDIRECT(ADDRESS(ROW(),COLUMN())))</formula>
    </cfRule>
  </conditionalFormatting>
  <conditionalFormatting sqref="AH228:AM228">
    <cfRule type="expression" dxfId="661" priority="662">
      <formula>INDIRECT(ADDRESS(ROW(),COLUMN()))=TRUNC(INDIRECT(ADDRESS(ROW(),COLUMN())))</formula>
    </cfRule>
  </conditionalFormatting>
  <conditionalFormatting sqref="AH227:AM227">
    <cfRule type="expression" dxfId="660" priority="661">
      <formula>INDIRECT(ADDRESS(ROW(),COLUMN()))=TRUNC(INDIRECT(ADDRESS(ROW(),COLUMN())))</formula>
    </cfRule>
  </conditionalFormatting>
  <conditionalFormatting sqref="AN228">
    <cfRule type="expression" dxfId="659" priority="660">
      <formula>INDIRECT(ADDRESS(ROW(),COLUMN()))=TRUNC(INDIRECT(ADDRESS(ROW(),COLUMN())))</formula>
    </cfRule>
  </conditionalFormatting>
  <conditionalFormatting sqref="AN227">
    <cfRule type="expression" dxfId="658" priority="659">
      <formula>INDIRECT(ADDRESS(ROW(),COLUMN()))=TRUNC(INDIRECT(ADDRESS(ROW(),COLUMN())))</formula>
    </cfRule>
  </conditionalFormatting>
  <conditionalFormatting sqref="AO228:AT228">
    <cfRule type="expression" dxfId="657" priority="658">
      <formula>INDIRECT(ADDRESS(ROW(),COLUMN()))=TRUNC(INDIRECT(ADDRESS(ROW(),COLUMN())))</formula>
    </cfRule>
  </conditionalFormatting>
  <conditionalFormatting sqref="AO227:AT227">
    <cfRule type="expression" dxfId="656" priority="657">
      <formula>INDIRECT(ADDRESS(ROW(),COLUMN()))=TRUNC(INDIRECT(ADDRESS(ROW(),COLUMN())))</formula>
    </cfRule>
  </conditionalFormatting>
  <conditionalFormatting sqref="AU228">
    <cfRule type="expression" dxfId="655" priority="656">
      <formula>INDIRECT(ADDRESS(ROW(),COLUMN()))=TRUNC(INDIRECT(ADDRESS(ROW(),COLUMN())))</formula>
    </cfRule>
  </conditionalFormatting>
  <conditionalFormatting sqref="AU227">
    <cfRule type="expression" dxfId="654" priority="655">
      <formula>INDIRECT(ADDRESS(ROW(),COLUMN()))=TRUNC(INDIRECT(ADDRESS(ROW(),COLUMN())))</formula>
    </cfRule>
  </conditionalFormatting>
  <conditionalFormatting sqref="AV228:AW228">
    <cfRule type="expression" dxfId="653" priority="654">
      <formula>INDIRECT(ADDRESS(ROW(),COLUMN()))=TRUNC(INDIRECT(ADDRESS(ROW(),COLUMN())))</formula>
    </cfRule>
  </conditionalFormatting>
  <conditionalFormatting sqref="AV227:AW227">
    <cfRule type="expression" dxfId="652" priority="653">
      <formula>INDIRECT(ADDRESS(ROW(),COLUMN()))=TRUNC(INDIRECT(ADDRESS(ROW(),COLUMN())))</formula>
    </cfRule>
  </conditionalFormatting>
  <conditionalFormatting sqref="AX230:BA231">
    <cfRule type="expression" dxfId="651" priority="652">
      <formula>INDIRECT(ADDRESS(ROW(),COLUMN()))=TRUNC(INDIRECT(ADDRESS(ROW(),COLUMN())))</formula>
    </cfRule>
  </conditionalFormatting>
  <conditionalFormatting sqref="S231">
    <cfRule type="expression" dxfId="650" priority="651">
      <formula>INDIRECT(ADDRESS(ROW(),COLUMN()))=TRUNC(INDIRECT(ADDRESS(ROW(),COLUMN())))</formula>
    </cfRule>
  </conditionalFormatting>
  <conditionalFormatting sqref="S230">
    <cfRule type="expression" dxfId="649" priority="650">
      <formula>INDIRECT(ADDRESS(ROW(),COLUMN()))=TRUNC(INDIRECT(ADDRESS(ROW(),COLUMN())))</formula>
    </cfRule>
  </conditionalFormatting>
  <conditionalFormatting sqref="T231:Y231">
    <cfRule type="expression" dxfId="648" priority="649">
      <formula>INDIRECT(ADDRESS(ROW(),COLUMN()))=TRUNC(INDIRECT(ADDRESS(ROW(),COLUMN())))</formula>
    </cfRule>
  </conditionalFormatting>
  <conditionalFormatting sqref="T230:Y230">
    <cfRule type="expression" dxfId="647" priority="648">
      <formula>INDIRECT(ADDRESS(ROW(),COLUMN()))=TRUNC(INDIRECT(ADDRESS(ROW(),COLUMN())))</formula>
    </cfRule>
  </conditionalFormatting>
  <conditionalFormatting sqref="Z231">
    <cfRule type="expression" dxfId="646" priority="647">
      <formula>INDIRECT(ADDRESS(ROW(),COLUMN()))=TRUNC(INDIRECT(ADDRESS(ROW(),COLUMN())))</formula>
    </cfRule>
  </conditionalFormatting>
  <conditionalFormatting sqref="Z230">
    <cfRule type="expression" dxfId="645" priority="646">
      <formula>INDIRECT(ADDRESS(ROW(),COLUMN()))=TRUNC(INDIRECT(ADDRESS(ROW(),COLUMN())))</formula>
    </cfRule>
  </conditionalFormatting>
  <conditionalFormatting sqref="AA231:AF231">
    <cfRule type="expression" dxfId="644" priority="645">
      <formula>INDIRECT(ADDRESS(ROW(),COLUMN()))=TRUNC(INDIRECT(ADDRESS(ROW(),COLUMN())))</formula>
    </cfRule>
  </conditionalFormatting>
  <conditionalFormatting sqref="AA230:AF230">
    <cfRule type="expression" dxfId="643" priority="644">
      <formula>INDIRECT(ADDRESS(ROW(),COLUMN()))=TRUNC(INDIRECT(ADDRESS(ROW(),COLUMN())))</formula>
    </cfRule>
  </conditionalFormatting>
  <conditionalFormatting sqref="AG231">
    <cfRule type="expression" dxfId="642" priority="643">
      <formula>INDIRECT(ADDRESS(ROW(),COLUMN()))=TRUNC(INDIRECT(ADDRESS(ROW(),COLUMN())))</formula>
    </cfRule>
  </conditionalFormatting>
  <conditionalFormatting sqref="AG230">
    <cfRule type="expression" dxfId="641" priority="642">
      <formula>INDIRECT(ADDRESS(ROW(),COLUMN()))=TRUNC(INDIRECT(ADDRESS(ROW(),COLUMN())))</formula>
    </cfRule>
  </conditionalFormatting>
  <conditionalFormatting sqref="AH231:AM231">
    <cfRule type="expression" dxfId="640" priority="641">
      <formula>INDIRECT(ADDRESS(ROW(),COLUMN()))=TRUNC(INDIRECT(ADDRESS(ROW(),COLUMN())))</formula>
    </cfRule>
  </conditionalFormatting>
  <conditionalFormatting sqref="AH230:AM230">
    <cfRule type="expression" dxfId="639" priority="640">
      <formula>INDIRECT(ADDRESS(ROW(),COLUMN()))=TRUNC(INDIRECT(ADDRESS(ROW(),COLUMN())))</formula>
    </cfRule>
  </conditionalFormatting>
  <conditionalFormatting sqref="AN231">
    <cfRule type="expression" dxfId="638" priority="639">
      <formula>INDIRECT(ADDRESS(ROW(),COLUMN()))=TRUNC(INDIRECT(ADDRESS(ROW(),COLUMN())))</formula>
    </cfRule>
  </conditionalFormatting>
  <conditionalFormatting sqref="AN230">
    <cfRule type="expression" dxfId="637" priority="638">
      <formula>INDIRECT(ADDRESS(ROW(),COLUMN()))=TRUNC(INDIRECT(ADDRESS(ROW(),COLUMN())))</formula>
    </cfRule>
  </conditionalFormatting>
  <conditionalFormatting sqref="AO231:AT231">
    <cfRule type="expression" dxfId="636" priority="637">
      <formula>INDIRECT(ADDRESS(ROW(),COLUMN()))=TRUNC(INDIRECT(ADDRESS(ROW(),COLUMN())))</formula>
    </cfRule>
  </conditionalFormatting>
  <conditionalFormatting sqref="AO230:AT230">
    <cfRule type="expression" dxfId="635" priority="636">
      <formula>INDIRECT(ADDRESS(ROW(),COLUMN()))=TRUNC(INDIRECT(ADDRESS(ROW(),COLUMN())))</formula>
    </cfRule>
  </conditionalFormatting>
  <conditionalFormatting sqref="AU231">
    <cfRule type="expression" dxfId="634" priority="635">
      <formula>INDIRECT(ADDRESS(ROW(),COLUMN()))=TRUNC(INDIRECT(ADDRESS(ROW(),COLUMN())))</formula>
    </cfRule>
  </conditionalFormatting>
  <conditionalFormatting sqref="AU230">
    <cfRule type="expression" dxfId="633" priority="634">
      <formula>INDIRECT(ADDRESS(ROW(),COLUMN()))=TRUNC(INDIRECT(ADDRESS(ROW(),COLUMN())))</formula>
    </cfRule>
  </conditionalFormatting>
  <conditionalFormatting sqref="AV231:AW231">
    <cfRule type="expression" dxfId="632" priority="633">
      <formula>INDIRECT(ADDRESS(ROW(),COLUMN()))=TRUNC(INDIRECT(ADDRESS(ROW(),COLUMN())))</formula>
    </cfRule>
  </conditionalFormatting>
  <conditionalFormatting sqref="AV230:AW230">
    <cfRule type="expression" dxfId="631" priority="632">
      <formula>INDIRECT(ADDRESS(ROW(),COLUMN()))=TRUNC(INDIRECT(ADDRESS(ROW(),COLUMN())))</formula>
    </cfRule>
  </conditionalFormatting>
  <conditionalFormatting sqref="AX233:BA234">
    <cfRule type="expression" dxfId="630" priority="631">
      <formula>INDIRECT(ADDRESS(ROW(),COLUMN()))=TRUNC(INDIRECT(ADDRESS(ROW(),COLUMN())))</formula>
    </cfRule>
  </conditionalFormatting>
  <conditionalFormatting sqref="S234">
    <cfRule type="expression" dxfId="629" priority="630">
      <formula>INDIRECT(ADDRESS(ROW(),COLUMN()))=TRUNC(INDIRECT(ADDRESS(ROW(),COLUMN())))</formula>
    </cfRule>
  </conditionalFormatting>
  <conditionalFormatting sqref="S233">
    <cfRule type="expression" dxfId="628" priority="629">
      <formula>INDIRECT(ADDRESS(ROW(),COLUMN()))=TRUNC(INDIRECT(ADDRESS(ROW(),COLUMN())))</formula>
    </cfRule>
  </conditionalFormatting>
  <conditionalFormatting sqref="T234:Y234">
    <cfRule type="expression" dxfId="627" priority="628">
      <formula>INDIRECT(ADDRESS(ROW(),COLUMN()))=TRUNC(INDIRECT(ADDRESS(ROW(),COLUMN())))</formula>
    </cfRule>
  </conditionalFormatting>
  <conditionalFormatting sqref="T233:Y233">
    <cfRule type="expression" dxfId="626" priority="627">
      <formula>INDIRECT(ADDRESS(ROW(),COLUMN()))=TRUNC(INDIRECT(ADDRESS(ROW(),COLUMN())))</formula>
    </cfRule>
  </conditionalFormatting>
  <conditionalFormatting sqref="Z234">
    <cfRule type="expression" dxfId="625" priority="626">
      <formula>INDIRECT(ADDRESS(ROW(),COLUMN()))=TRUNC(INDIRECT(ADDRESS(ROW(),COLUMN())))</formula>
    </cfRule>
  </conditionalFormatting>
  <conditionalFormatting sqref="Z233">
    <cfRule type="expression" dxfId="624" priority="625">
      <formula>INDIRECT(ADDRESS(ROW(),COLUMN()))=TRUNC(INDIRECT(ADDRESS(ROW(),COLUMN())))</formula>
    </cfRule>
  </conditionalFormatting>
  <conditionalFormatting sqref="AA234:AF234">
    <cfRule type="expression" dxfId="623" priority="624">
      <formula>INDIRECT(ADDRESS(ROW(),COLUMN()))=TRUNC(INDIRECT(ADDRESS(ROW(),COLUMN())))</formula>
    </cfRule>
  </conditionalFormatting>
  <conditionalFormatting sqref="AA233:AF233">
    <cfRule type="expression" dxfId="622" priority="623">
      <formula>INDIRECT(ADDRESS(ROW(),COLUMN()))=TRUNC(INDIRECT(ADDRESS(ROW(),COLUMN())))</formula>
    </cfRule>
  </conditionalFormatting>
  <conditionalFormatting sqref="AG234">
    <cfRule type="expression" dxfId="621" priority="622">
      <formula>INDIRECT(ADDRESS(ROW(),COLUMN()))=TRUNC(INDIRECT(ADDRESS(ROW(),COLUMN())))</formula>
    </cfRule>
  </conditionalFormatting>
  <conditionalFormatting sqref="AG233">
    <cfRule type="expression" dxfId="620" priority="621">
      <formula>INDIRECT(ADDRESS(ROW(),COLUMN()))=TRUNC(INDIRECT(ADDRESS(ROW(),COLUMN())))</formula>
    </cfRule>
  </conditionalFormatting>
  <conditionalFormatting sqref="AH234:AM234">
    <cfRule type="expression" dxfId="619" priority="620">
      <formula>INDIRECT(ADDRESS(ROW(),COLUMN()))=TRUNC(INDIRECT(ADDRESS(ROW(),COLUMN())))</formula>
    </cfRule>
  </conditionalFormatting>
  <conditionalFormatting sqref="AH233:AM233">
    <cfRule type="expression" dxfId="618" priority="619">
      <formula>INDIRECT(ADDRESS(ROW(),COLUMN()))=TRUNC(INDIRECT(ADDRESS(ROW(),COLUMN())))</formula>
    </cfRule>
  </conditionalFormatting>
  <conditionalFormatting sqref="AN234">
    <cfRule type="expression" dxfId="617" priority="618">
      <formula>INDIRECT(ADDRESS(ROW(),COLUMN()))=TRUNC(INDIRECT(ADDRESS(ROW(),COLUMN())))</formula>
    </cfRule>
  </conditionalFormatting>
  <conditionalFormatting sqref="AN233">
    <cfRule type="expression" dxfId="616" priority="617">
      <formula>INDIRECT(ADDRESS(ROW(),COLUMN()))=TRUNC(INDIRECT(ADDRESS(ROW(),COLUMN())))</formula>
    </cfRule>
  </conditionalFormatting>
  <conditionalFormatting sqref="AO234:AT234">
    <cfRule type="expression" dxfId="615" priority="616">
      <formula>INDIRECT(ADDRESS(ROW(),COLUMN()))=TRUNC(INDIRECT(ADDRESS(ROW(),COLUMN())))</formula>
    </cfRule>
  </conditionalFormatting>
  <conditionalFormatting sqref="AO233:AT233">
    <cfRule type="expression" dxfId="614" priority="615">
      <formula>INDIRECT(ADDRESS(ROW(),COLUMN()))=TRUNC(INDIRECT(ADDRESS(ROW(),COLUMN())))</formula>
    </cfRule>
  </conditionalFormatting>
  <conditionalFormatting sqref="AU234">
    <cfRule type="expression" dxfId="613" priority="614">
      <formula>INDIRECT(ADDRESS(ROW(),COLUMN()))=TRUNC(INDIRECT(ADDRESS(ROW(),COLUMN())))</formula>
    </cfRule>
  </conditionalFormatting>
  <conditionalFormatting sqref="AU233">
    <cfRule type="expression" dxfId="612" priority="613">
      <formula>INDIRECT(ADDRESS(ROW(),COLUMN()))=TRUNC(INDIRECT(ADDRESS(ROW(),COLUMN())))</formula>
    </cfRule>
  </conditionalFormatting>
  <conditionalFormatting sqref="AV234:AW234">
    <cfRule type="expression" dxfId="611" priority="612">
      <formula>INDIRECT(ADDRESS(ROW(),COLUMN()))=TRUNC(INDIRECT(ADDRESS(ROW(),COLUMN())))</formula>
    </cfRule>
  </conditionalFormatting>
  <conditionalFormatting sqref="AV233:AW233">
    <cfRule type="expression" dxfId="610" priority="611">
      <formula>INDIRECT(ADDRESS(ROW(),COLUMN()))=TRUNC(INDIRECT(ADDRESS(ROW(),COLUMN())))</formula>
    </cfRule>
  </conditionalFormatting>
  <conditionalFormatting sqref="AX236:BA237">
    <cfRule type="expression" dxfId="609" priority="610">
      <formula>INDIRECT(ADDRESS(ROW(),COLUMN()))=TRUNC(INDIRECT(ADDRESS(ROW(),COLUMN())))</formula>
    </cfRule>
  </conditionalFormatting>
  <conditionalFormatting sqref="S237">
    <cfRule type="expression" dxfId="608" priority="609">
      <formula>INDIRECT(ADDRESS(ROW(),COLUMN()))=TRUNC(INDIRECT(ADDRESS(ROW(),COLUMN())))</formula>
    </cfRule>
  </conditionalFormatting>
  <conditionalFormatting sqref="S236">
    <cfRule type="expression" dxfId="607" priority="608">
      <formula>INDIRECT(ADDRESS(ROW(),COLUMN()))=TRUNC(INDIRECT(ADDRESS(ROW(),COLUMN())))</formula>
    </cfRule>
  </conditionalFormatting>
  <conditionalFormatting sqref="T237:Y237">
    <cfRule type="expression" dxfId="606" priority="607">
      <formula>INDIRECT(ADDRESS(ROW(),COLUMN()))=TRUNC(INDIRECT(ADDRESS(ROW(),COLUMN())))</formula>
    </cfRule>
  </conditionalFormatting>
  <conditionalFormatting sqref="T236:Y236">
    <cfRule type="expression" dxfId="605" priority="606">
      <formula>INDIRECT(ADDRESS(ROW(),COLUMN()))=TRUNC(INDIRECT(ADDRESS(ROW(),COLUMN())))</formula>
    </cfRule>
  </conditionalFormatting>
  <conditionalFormatting sqref="Z237">
    <cfRule type="expression" dxfId="604" priority="605">
      <formula>INDIRECT(ADDRESS(ROW(),COLUMN()))=TRUNC(INDIRECT(ADDRESS(ROW(),COLUMN())))</formula>
    </cfRule>
  </conditionalFormatting>
  <conditionalFormatting sqref="Z236">
    <cfRule type="expression" dxfId="603" priority="604">
      <formula>INDIRECT(ADDRESS(ROW(),COLUMN()))=TRUNC(INDIRECT(ADDRESS(ROW(),COLUMN())))</formula>
    </cfRule>
  </conditionalFormatting>
  <conditionalFormatting sqref="AA237:AF237">
    <cfRule type="expression" dxfId="602" priority="603">
      <formula>INDIRECT(ADDRESS(ROW(),COLUMN()))=TRUNC(INDIRECT(ADDRESS(ROW(),COLUMN())))</formula>
    </cfRule>
  </conditionalFormatting>
  <conditionalFormatting sqref="AA236:AF236">
    <cfRule type="expression" dxfId="601" priority="602">
      <formula>INDIRECT(ADDRESS(ROW(),COLUMN()))=TRUNC(INDIRECT(ADDRESS(ROW(),COLUMN())))</formula>
    </cfRule>
  </conditionalFormatting>
  <conditionalFormatting sqref="AG237">
    <cfRule type="expression" dxfId="600" priority="601">
      <formula>INDIRECT(ADDRESS(ROW(),COLUMN()))=TRUNC(INDIRECT(ADDRESS(ROW(),COLUMN())))</formula>
    </cfRule>
  </conditionalFormatting>
  <conditionalFormatting sqref="AG236">
    <cfRule type="expression" dxfId="599" priority="600">
      <formula>INDIRECT(ADDRESS(ROW(),COLUMN()))=TRUNC(INDIRECT(ADDRESS(ROW(),COLUMN())))</formula>
    </cfRule>
  </conditionalFormatting>
  <conditionalFormatting sqref="AH237:AM237">
    <cfRule type="expression" dxfId="598" priority="599">
      <formula>INDIRECT(ADDRESS(ROW(),COLUMN()))=TRUNC(INDIRECT(ADDRESS(ROW(),COLUMN())))</formula>
    </cfRule>
  </conditionalFormatting>
  <conditionalFormatting sqref="AH236:AM236">
    <cfRule type="expression" dxfId="597" priority="598">
      <formula>INDIRECT(ADDRESS(ROW(),COLUMN()))=TRUNC(INDIRECT(ADDRESS(ROW(),COLUMN())))</formula>
    </cfRule>
  </conditionalFormatting>
  <conditionalFormatting sqref="AN237">
    <cfRule type="expression" dxfId="596" priority="597">
      <formula>INDIRECT(ADDRESS(ROW(),COLUMN()))=TRUNC(INDIRECT(ADDRESS(ROW(),COLUMN())))</formula>
    </cfRule>
  </conditionalFormatting>
  <conditionalFormatting sqref="AN236">
    <cfRule type="expression" dxfId="595" priority="596">
      <formula>INDIRECT(ADDRESS(ROW(),COLUMN()))=TRUNC(INDIRECT(ADDRESS(ROW(),COLUMN())))</formula>
    </cfRule>
  </conditionalFormatting>
  <conditionalFormatting sqref="AO237:AT237">
    <cfRule type="expression" dxfId="594" priority="595">
      <formula>INDIRECT(ADDRESS(ROW(),COLUMN()))=TRUNC(INDIRECT(ADDRESS(ROW(),COLUMN())))</formula>
    </cfRule>
  </conditionalFormatting>
  <conditionalFormatting sqref="AO236:AT236">
    <cfRule type="expression" dxfId="593" priority="594">
      <formula>INDIRECT(ADDRESS(ROW(),COLUMN()))=TRUNC(INDIRECT(ADDRESS(ROW(),COLUMN())))</formula>
    </cfRule>
  </conditionalFormatting>
  <conditionalFormatting sqref="AU237">
    <cfRule type="expression" dxfId="592" priority="593">
      <formula>INDIRECT(ADDRESS(ROW(),COLUMN()))=TRUNC(INDIRECT(ADDRESS(ROW(),COLUMN())))</formula>
    </cfRule>
  </conditionalFormatting>
  <conditionalFormatting sqref="AU236">
    <cfRule type="expression" dxfId="591" priority="592">
      <formula>INDIRECT(ADDRESS(ROW(),COLUMN()))=TRUNC(INDIRECT(ADDRESS(ROW(),COLUMN())))</formula>
    </cfRule>
  </conditionalFormatting>
  <conditionalFormatting sqref="AV237:AW237">
    <cfRule type="expression" dxfId="590" priority="591">
      <formula>INDIRECT(ADDRESS(ROW(),COLUMN()))=TRUNC(INDIRECT(ADDRESS(ROW(),COLUMN())))</formula>
    </cfRule>
  </conditionalFormatting>
  <conditionalFormatting sqref="AV236:AW236">
    <cfRule type="expression" dxfId="589" priority="590">
      <formula>INDIRECT(ADDRESS(ROW(),COLUMN()))=TRUNC(INDIRECT(ADDRESS(ROW(),COLUMN())))</formula>
    </cfRule>
  </conditionalFormatting>
  <conditionalFormatting sqref="AX239:BA240">
    <cfRule type="expression" dxfId="588" priority="589">
      <formula>INDIRECT(ADDRESS(ROW(),COLUMN()))=TRUNC(INDIRECT(ADDRESS(ROW(),COLUMN())))</formula>
    </cfRule>
  </conditionalFormatting>
  <conditionalFormatting sqref="S240">
    <cfRule type="expression" dxfId="587" priority="588">
      <formula>INDIRECT(ADDRESS(ROW(),COLUMN()))=TRUNC(INDIRECT(ADDRESS(ROW(),COLUMN())))</formula>
    </cfRule>
  </conditionalFormatting>
  <conditionalFormatting sqref="S239">
    <cfRule type="expression" dxfId="586" priority="587">
      <formula>INDIRECT(ADDRESS(ROW(),COLUMN()))=TRUNC(INDIRECT(ADDRESS(ROW(),COLUMN())))</formula>
    </cfRule>
  </conditionalFormatting>
  <conditionalFormatting sqref="T240:Y240">
    <cfRule type="expression" dxfId="585" priority="586">
      <formula>INDIRECT(ADDRESS(ROW(),COLUMN()))=TRUNC(INDIRECT(ADDRESS(ROW(),COLUMN())))</formula>
    </cfRule>
  </conditionalFormatting>
  <conditionalFormatting sqref="T239:Y239">
    <cfRule type="expression" dxfId="584" priority="585">
      <formula>INDIRECT(ADDRESS(ROW(),COLUMN()))=TRUNC(INDIRECT(ADDRESS(ROW(),COLUMN())))</formula>
    </cfRule>
  </conditionalFormatting>
  <conditionalFormatting sqref="Z240">
    <cfRule type="expression" dxfId="583" priority="584">
      <formula>INDIRECT(ADDRESS(ROW(),COLUMN()))=TRUNC(INDIRECT(ADDRESS(ROW(),COLUMN())))</formula>
    </cfRule>
  </conditionalFormatting>
  <conditionalFormatting sqref="Z239">
    <cfRule type="expression" dxfId="582" priority="583">
      <formula>INDIRECT(ADDRESS(ROW(),COLUMN()))=TRUNC(INDIRECT(ADDRESS(ROW(),COLUMN())))</formula>
    </cfRule>
  </conditionalFormatting>
  <conditionalFormatting sqref="AA240:AF240">
    <cfRule type="expression" dxfId="581" priority="582">
      <formula>INDIRECT(ADDRESS(ROW(),COLUMN()))=TRUNC(INDIRECT(ADDRESS(ROW(),COLUMN())))</formula>
    </cfRule>
  </conditionalFormatting>
  <conditionalFormatting sqref="AA239:AF239">
    <cfRule type="expression" dxfId="580" priority="581">
      <formula>INDIRECT(ADDRESS(ROW(),COLUMN()))=TRUNC(INDIRECT(ADDRESS(ROW(),COLUMN())))</formula>
    </cfRule>
  </conditionalFormatting>
  <conditionalFormatting sqref="AG240">
    <cfRule type="expression" dxfId="579" priority="580">
      <formula>INDIRECT(ADDRESS(ROW(),COLUMN()))=TRUNC(INDIRECT(ADDRESS(ROW(),COLUMN())))</formula>
    </cfRule>
  </conditionalFormatting>
  <conditionalFormatting sqref="AG239">
    <cfRule type="expression" dxfId="578" priority="579">
      <formula>INDIRECT(ADDRESS(ROW(),COLUMN()))=TRUNC(INDIRECT(ADDRESS(ROW(),COLUMN())))</formula>
    </cfRule>
  </conditionalFormatting>
  <conditionalFormatting sqref="AH240:AM240">
    <cfRule type="expression" dxfId="577" priority="578">
      <formula>INDIRECT(ADDRESS(ROW(),COLUMN()))=TRUNC(INDIRECT(ADDRESS(ROW(),COLUMN())))</formula>
    </cfRule>
  </conditionalFormatting>
  <conditionalFormatting sqref="AH239:AM239">
    <cfRule type="expression" dxfId="576" priority="577">
      <formula>INDIRECT(ADDRESS(ROW(),COLUMN()))=TRUNC(INDIRECT(ADDRESS(ROW(),COLUMN())))</formula>
    </cfRule>
  </conditionalFormatting>
  <conditionalFormatting sqref="AN240">
    <cfRule type="expression" dxfId="575" priority="576">
      <formula>INDIRECT(ADDRESS(ROW(),COLUMN()))=TRUNC(INDIRECT(ADDRESS(ROW(),COLUMN())))</formula>
    </cfRule>
  </conditionalFormatting>
  <conditionalFormatting sqref="AN239">
    <cfRule type="expression" dxfId="574" priority="575">
      <formula>INDIRECT(ADDRESS(ROW(),COLUMN()))=TRUNC(INDIRECT(ADDRESS(ROW(),COLUMN())))</formula>
    </cfRule>
  </conditionalFormatting>
  <conditionalFormatting sqref="AO240:AT240">
    <cfRule type="expression" dxfId="573" priority="574">
      <formula>INDIRECT(ADDRESS(ROW(),COLUMN()))=TRUNC(INDIRECT(ADDRESS(ROW(),COLUMN())))</formula>
    </cfRule>
  </conditionalFormatting>
  <conditionalFormatting sqref="AO239:AT239">
    <cfRule type="expression" dxfId="572" priority="573">
      <formula>INDIRECT(ADDRESS(ROW(),COLUMN()))=TRUNC(INDIRECT(ADDRESS(ROW(),COLUMN())))</formula>
    </cfRule>
  </conditionalFormatting>
  <conditionalFormatting sqref="AU240">
    <cfRule type="expression" dxfId="571" priority="572">
      <formula>INDIRECT(ADDRESS(ROW(),COLUMN()))=TRUNC(INDIRECT(ADDRESS(ROW(),COLUMN())))</formula>
    </cfRule>
  </conditionalFormatting>
  <conditionalFormatting sqref="AU239">
    <cfRule type="expression" dxfId="570" priority="571">
      <formula>INDIRECT(ADDRESS(ROW(),COLUMN()))=TRUNC(INDIRECT(ADDRESS(ROW(),COLUMN())))</formula>
    </cfRule>
  </conditionalFormatting>
  <conditionalFormatting sqref="AV240:AW240">
    <cfRule type="expression" dxfId="569" priority="570">
      <formula>INDIRECT(ADDRESS(ROW(),COLUMN()))=TRUNC(INDIRECT(ADDRESS(ROW(),COLUMN())))</formula>
    </cfRule>
  </conditionalFormatting>
  <conditionalFormatting sqref="AV239:AW239">
    <cfRule type="expression" dxfId="568" priority="569">
      <formula>INDIRECT(ADDRESS(ROW(),COLUMN()))=TRUNC(INDIRECT(ADDRESS(ROW(),COLUMN())))</formula>
    </cfRule>
  </conditionalFormatting>
  <conditionalFormatting sqref="AX242:BA243">
    <cfRule type="expression" dxfId="567" priority="568">
      <formula>INDIRECT(ADDRESS(ROW(),COLUMN()))=TRUNC(INDIRECT(ADDRESS(ROW(),COLUMN())))</formula>
    </cfRule>
  </conditionalFormatting>
  <conditionalFormatting sqref="S243">
    <cfRule type="expression" dxfId="566" priority="567">
      <formula>INDIRECT(ADDRESS(ROW(),COLUMN()))=TRUNC(INDIRECT(ADDRESS(ROW(),COLUMN())))</formula>
    </cfRule>
  </conditionalFormatting>
  <conditionalFormatting sqref="S242">
    <cfRule type="expression" dxfId="565" priority="566">
      <formula>INDIRECT(ADDRESS(ROW(),COLUMN()))=TRUNC(INDIRECT(ADDRESS(ROW(),COLUMN())))</formula>
    </cfRule>
  </conditionalFormatting>
  <conditionalFormatting sqref="T243:Y243">
    <cfRule type="expression" dxfId="564" priority="565">
      <formula>INDIRECT(ADDRESS(ROW(),COLUMN()))=TRUNC(INDIRECT(ADDRESS(ROW(),COLUMN())))</formula>
    </cfRule>
  </conditionalFormatting>
  <conditionalFormatting sqref="T242:Y242">
    <cfRule type="expression" dxfId="563" priority="564">
      <formula>INDIRECT(ADDRESS(ROW(),COLUMN()))=TRUNC(INDIRECT(ADDRESS(ROW(),COLUMN())))</formula>
    </cfRule>
  </conditionalFormatting>
  <conditionalFormatting sqref="Z243">
    <cfRule type="expression" dxfId="562" priority="563">
      <formula>INDIRECT(ADDRESS(ROW(),COLUMN()))=TRUNC(INDIRECT(ADDRESS(ROW(),COLUMN())))</formula>
    </cfRule>
  </conditionalFormatting>
  <conditionalFormatting sqref="Z242">
    <cfRule type="expression" dxfId="561" priority="562">
      <formula>INDIRECT(ADDRESS(ROW(),COLUMN()))=TRUNC(INDIRECT(ADDRESS(ROW(),COLUMN())))</formula>
    </cfRule>
  </conditionalFormatting>
  <conditionalFormatting sqref="AA243:AF243">
    <cfRule type="expression" dxfId="560" priority="561">
      <formula>INDIRECT(ADDRESS(ROW(),COLUMN()))=TRUNC(INDIRECT(ADDRESS(ROW(),COLUMN())))</formula>
    </cfRule>
  </conditionalFormatting>
  <conditionalFormatting sqref="AA242:AF242">
    <cfRule type="expression" dxfId="559" priority="560">
      <formula>INDIRECT(ADDRESS(ROW(),COLUMN()))=TRUNC(INDIRECT(ADDRESS(ROW(),COLUMN())))</formula>
    </cfRule>
  </conditionalFormatting>
  <conditionalFormatting sqref="AG243">
    <cfRule type="expression" dxfId="558" priority="559">
      <formula>INDIRECT(ADDRESS(ROW(),COLUMN()))=TRUNC(INDIRECT(ADDRESS(ROW(),COLUMN())))</formula>
    </cfRule>
  </conditionalFormatting>
  <conditionalFormatting sqref="AG242">
    <cfRule type="expression" dxfId="557" priority="558">
      <formula>INDIRECT(ADDRESS(ROW(),COLUMN()))=TRUNC(INDIRECT(ADDRESS(ROW(),COLUMN())))</formula>
    </cfRule>
  </conditionalFormatting>
  <conditionalFormatting sqref="AH243:AM243">
    <cfRule type="expression" dxfId="556" priority="557">
      <formula>INDIRECT(ADDRESS(ROW(),COLUMN()))=TRUNC(INDIRECT(ADDRESS(ROW(),COLUMN())))</formula>
    </cfRule>
  </conditionalFormatting>
  <conditionalFormatting sqref="AH242:AM242">
    <cfRule type="expression" dxfId="555" priority="556">
      <formula>INDIRECT(ADDRESS(ROW(),COLUMN()))=TRUNC(INDIRECT(ADDRESS(ROW(),COLUMN())))</formula>
    </cfRule>
  </conditionalFormatting>
  <conditionalFormatting sqref="AN243">
    <cfRule type="expression" dxfId="554" priority="555">
      <formula>INDIRECT(ADDRESS(ROW(),COLUMN()))=TRUNC(INDIRECT(ADDRESS(ROW(),COLUMN())))</formula>
    </cfRule>
  </conditionalFormatting>
  <conditionalFormatting sqref="AN242">
    <cfRule type="expression" dxfId="553" priority="554">
      <formula>INDIRECT(ADDRESS(ROW(),COLUMN()))=TRUNC(INDIRECT(ADDRESS(ROW(),COLUMN())))</formula>
    </cfRule>
  </conditionalFormatting>
  <conditionalFormatting sqref="AO243:AT243">
    <cfRule type="expression" dxfId="552" priority="553">
      <formula>INDIRECT(ADDRESS(ROW(),COLUMN()))=TRUNC(INDIRECT(ADDRESS(ROW(),COLUMN())))</formula>
    </cfRule>
  </conditionalFormatting>
  <conditionalFormatting sqref="AO242:AT242">
    <cfRule type="expression" dxfId="551" priority="552">
      <formula>INDIRECT(ADDRESS(ROW(),COLUMN()))=TRUNC(INDIRECT(ADDRESS(ROW(),COLUMN())))</formula>
    </cfRule>
  </conditionalFormatting>
  <conditionalFormatting sqref="AU243">
    <cfRule type="expression" dxfId="550" priority="551">
      <formula>INDIRECT(ADDRESS(ROW(),COLUMN()))=TRUNC(INDIRECT(ADDRESS(ROW(),COLUMN())))</formula>
    </cfRule>
  </conditionalFormatting>
  <conditionalFormatting sqref="AU242">
    <cfRule type="expression" dxfId="549" priority="550">
      <formula>INDIRECT(ADDRESS(ROW(),COLUMN()))=TRUNC(INDIRECT(ADDRESS(ROW(),COLUMN())))</formula>
    </cfRule>
  </conditionalFormatting>
  <conditionalFormatting sqref="AV243:AW243">
    <cfRule type="expression" dxfId="548" priority="549">
      <formula>INDIRECT(ADDRESS(ROW(),COLUMN()))=TRUNC(INDIRECT(ADDRESS(ROW(),COLUMN())))</formula>
    </cfRule>
  </conditionalFormatting>
  <conditionalFormatting sqref="AV242:AW242">
    <cfRule type="expression" dxfId="547" priority="548">
      <formula>INDIRECT(ADDRESS(ROW(),COLUMN()))=TRUNC(INDIRECT(ADDRESS(ROW(),COLUMN())))</formula>
    </cfRule>
  </conditionalFormatting>
  <conditionalFormatting sqref="AX245:BA246">
    <cfRule type="expression" dxfId="546" priority="547">
      <formula>INDIRECT(ADDRESS(ROW(),COLUMN()))=TRUNC(INDIRECT(ADDRESS(ROW(),COLUMN())))</formula>
    </cfRule>
  </conditionalFormatting>
  <conditionalFormatting sqref="S246">
    <cfRule type="expression" dxfId="545" priority="546">
      <formula>INDIRECT(ADDRESS(ROW(),COLUMN()))=TRUNC(INDIRECT(ADDRESS(ROW(),COLUMN())))</formula>
    </cfRule>
  </conditionalFormatting>
  <conditionalFormatting sqref="S245">
    <cfRule type="expression" dxfId="544" priority="545">
      <formula>INDIRECT(ADDRESS(ROW(),COLUMN()))=TRUNC(INDIRECT(ADDRESS(ROW(),COLUMN())))</formula>
    </cfRule>
  </conditionalFormatting>
  <conditionalFormatting sqref="T246:Y246">
    <cfRule type="expression" dxfId="543" priority="544">
      <formula>INDIRECT(ADDRESS(ROW(),COLUMN()))=TRUNC(INDIRECT(ADDRESS(ROW(),COLUMN())))</formula>
    </cfRule>
  </conditionalFormatting>
  <conditionalFormatting sqref="T245:Y245">
    <cfRule type="expression" dxfId="542" priority="543">
      <formula>INDIRECT(ADDRESS(ROW(),COLUMN()))=TRUNC(INDIRECT(ADDRESS(ROW(),COLUMN())))</formula>
    </cfRule>
  </conditionalFormatting>
  <conditionalFormatting sqref="Z246">
    <cfRule type="expression" dxfId="541" priority="542">
      <formula>INDIRECT(ADDRESS(ROW(),COLUMN()))=TRUNC(INDIRECT(ADDRESS(ROW(),COLUMN())))</formula>
    </cfRule>
  </conditionalFormatting>
  <conditionalFormatting sqref="Z245">
    <cfRule type="expression" dxfId="540" priority="541">
      <formula>INDIRECT(ADDRESS(ROW(),COLUMN()))=TRUNC(INDIRECT(ADDRESS(ROW(),COLUMN())))</formula>
    </cfRule>
  </conditionalFormatting>
  <conditionalFormatting sqref="AA246:AF246">
    <cfRule type="expression" dxfId="539" priority="540">
      <formula>INDIRECT(ADDRESS(ROW(),COLUMN()))=TRUNC(INDIRECT(ADDRESS(ROW(),COLUMN())))</formula>
    </cfRule>
  </conditionalFormatting>
  <conditionalFormatting sqref="AA245:AF245">
    <cfRule type="expression" dxfId="538" priority="539">
      <formula>INDIRECT(ADDRESS(ROW(),COLUMN()))=TRUNC(INDIRECT(ADDRESS(ROW(),COLUMN())))</formula>
    </cfRule>
  </conditionalFormatting>
  <conditionalFormatting sqref="AG246">
    <cfRule type="expression" dxfId="537" priority="538">
      <formula>INDIRECT(ADDRESS(ROW(),COLUMN()))=TRUNC(INDIRECT(ADDRESS(ROW(),COLUMN())))</formula>
    </cfRule>
  </conditionalFormatting>
  <conditionalFormatting sqref="AG245">
    <cfRule type="expression" dxfId="536" priority="537">
      <formula>INDIRECT(ADDRESS(ROW(),COLUMN()))=TRUNC(INDIRECT(ADDRESS(ROW(),COLUMN())))</formula>
    </cfRule>
  </conditionalFormatting>
  <conditionalFormatting sqref="AH246:AM246">
    <cfRule type="expression" dxfId="535" priority="536">
      <formula>INDIRECT(ADDRESS(ROW(),COLUMN()))=TRUNC(INDIRECT(ADDRESS(ROW(),COLUMN())))</formula>
    </cfRule>
  </conditionalFormatting>
  <conditionalFormatting sqref="AH245:AM245">
    <cfRule type="expression" dxfId="534" priority="535">
      <formula>INDIRECT(ADDRESS(ROW(),COLUMN()))=TRUNC(INDIRECT(ADDRESS(ROW(),COLUMN())))</formula>
    </cfRule>
  </conditionalFormatting>
  <conditionalFormatting sqref="AN246">
    <cfRule type="expression" dxfId="533" priority="534">
      <formula>INDIRECT(ADDRESS(ROW(),COLUMN()))=TRUNC(INDIRECT(ADDRESS(ROW(),COLUMN())))</formula>
    </cfRule>
  </conditionalFormatting>
  <conditionalFormatting sqref="AN245">
    <cfRule type="expression" dxfId="532" priority="533">
      <formula>INDIRECT(ADDRESS(ROW(),COLUMN()))=TRUNC(INDIRECT(ADDRESS(ROW(),COLUMN())))</formula>
    </cfRule>
  </conditionalFormatting>
  <conditionalFormatting sqref="AO246:AT246">
    <cfRule type="expression" dxfId="531" priority="532">
      <formula>INDIRECT(ADDRESS(ROW(),COLUMN()))=TRUNC(INDIRECT(ADDRESS(ROW(),COLUMN())))</formula>
    </cfRule>
  </conditionalFormatting>
  <conditionalFormatting sqref="AO245:AT245">
    <cfRule type="expression" dxfId="530" priority="531">
      <formula>INDIRECT(ADDRESS(ROW(),COLUMN()))=TRUNC(INDIRECT(ADDRESS(ROW(),COLUMN())))</formula>
    </cfRule>
  </conditionalFormatting>
  <conditionalFormatting sqref="AU246">
    <cfRule type="expression" dxfId="529" priority="530">
      <formula>INDIRECT(ADDRESS(ROW(),COLUMN()))=TRUNC(INDIRECT(ADDRESS(ROW(),COLUMN())))</formula>
    </cfRule>
  </conditionalFormatting>
  <conditionalFormatting sqref="AU245">
    <cfRule type="expression" dxfId="528" priority="529">
      <formula>INDIRECT(ADDRESS(ROW(),COLUMN()))=TRUNC(INDIRECT(ADDRESS(ROW(),COLUMN())))</formula>
    </cfRule>
  </conditionalFormatting>
  <conditionalFormatting sqref="AV246:AW246">
    <cfRule type="expression" dxfId="527" priority="528">
      <formula>INDIRECT(ADDRESS(ROW(),COLUMN()))=TRUNC(INDIRECT(ADDRESS(ROW(),COLUMN())))</formula>
    </cfRule>
  </conditionalFormatting>
  <conditionalFormatting sqref="AV245:AW245">
    <cfRule type="expression" dxfId="526" priority="527">
      <formula>INDIRECT(ADDRESS(ROW(),COLUMN()))=TRUNC(INDIRECT(ADDRESS(ROW(),COLUMN())))</formula>
    </cfRule>
  </conditionalFormatting>
  <conditionalFormatting sqref="AX248:BA249">
    <cfRule type="expression" dxfId="525" priority="526">
      <formula>INDIRECT(ADDRESS(ROW(),COLUMN()))=TRUNC(INDIRECT(ADDRESS(ROW(),COLUMN())))</formula>
    </cfRule>
  </conditionalFormatting>
  <conditionalFormatting sqref="S249">
    <cfRule type="expression" dxfId="524" priority="525">
      <formula>INDIRECT(ADDRESS(ROW(),COLUMN()))=TRUNC(INDIRECT(ADDRESS(ROW(),COLUMN())))</formula>
    </cfRule>
  </conditionalFormatting>
  <conditionalFormatting sqref="S248">
    <cfRule type="expression" dxfId="523" priority="524">
      <formula>INDIRECT(ADDRESS(ROW(),COLUMN()))=TRUNC(INDIRECT(ADDRESS(ROW(),COLUMN())))</formula>
    </cfRule>
  </conditionalFormatting>
  <conditionalFormatting sqref="T249:Y249">
    <cfRule type="expression" dxfId="522" priority="523">
      <formula>INDIRECT(ADDRESS(ROW(),COLUMN()))=TRUNC(INDIRECT(ADDRESS(ROW(),COLUMN())))</formula>
    </cfRule>
  </conditionalFormatting>
  <conditionalFormatting sqref="T248:Y248">
    <cfRule type="expression" dxfId="521" priority="522">
      <formula>INDIRECT(ADDRESS(ROW(),COLUMN()))=TRUNC(INDIRECT(ADDRESS(ROW(),COLUMN())))</formula>
    </cfRule>
  </conditionalFormatting>
  <conditionalFormatting sqref="Z249">
    <cfRule type="expression" dxfId="520" priority="521">
      <formula>INDIRECT(ADDRESS(ROW(),COLUMN()))=TRUNC(INDIRECT(ADDRESS(ROW(),COLUMN())))</formula>
    </cfRule>
  </conditionalFormatting>
  <conditionalFormatting sqref="Z248">
    <cfRule type="expression" dxfId="519" priority="520">
      <formula>INDIRECT(ADDRESS(ROW(),COLUMN()))=TRUNC(INDIRECT(ADDRESS(ROW(),COLUMN())))</formula>
    </cfRule>
  </conditionalFormatting>
  <conditionalFormatting sqref="AA249:AF249">
    <cfRule type="expression" dxfId="518" priority="519">
      <formula>INDIRECT(ADDRESS(ROW(),COLUMN()))=TRUNC(INDIRECT(ADDRESS(ROW(),COLUMN())))</formula>
    </cfRule>
  </conditionalFormatting>
  <conditionalFormatting sqref="AA248:AF248">
    <cfRule type="expression" dxfId="517" priority="518">
      <formula>INDIRECT(ADDRESS(ROW(),COLUMN()))=TRUNC(INDIRECT(ADDRESS(ROW(),COLUMN())))</formula>
    </cfRule>
  </conditionalFormatting>
  <conditionalFormatting sqref="AG249">
    <cfRule type="expression" dxfId="516" priority="517">
      <formula>INDIRECT(ADDRESS(ROW(),COLUMN()))=TRUNC(INDIRECT(ADDRESS(ROW(),COLUMN())))</formula>
    </cfRule>
  </conditionalFormatting>
  <conditionalFormatting sqref="AG248">
    <cfRule type="expression" dxfId="515" priority="516">
      <formula>INDIRECT(ADDRESS(ROW(),COLUMN()))=TRUNC(INDIRECT(ADDRESS(ROW(),COLUMN())))</formula>
    </cfRule>
  </conditionalFormatting>
  <conditionalFormatting sqref="AH249:AM249">
    <cfRule type="expression" dxfId="514" priority="515">
      <formula>INDIRECT(ADDRESS(ROW(),COLUMN()))=TRUNC(INDIRECT(ADDRESS(ROW(),COLUMN())))</formula>
    </cfRule>
  </conditionalFormatting>
  <conditionalFormatting sqref="AH248:AM248">
    <cfRule type="expression" dxfId="513" priority="514">
      <formula>INDIRECT(ADDRESS(ROW(),COLUMN()))=TRUNC(INDIRECT(ADDRESS(ROW(),COLUMN())))</formula>
    </cfRule>
  </conditionalFormatting>
  <conditionalFormatting sqref="AN249">
    <cfRule type="expression" dxfId="512" priority="513">
      <formula>INDIRECT(ADDRESS(ROW(),COLUMN()))=TRUNC(INDIRECT(ADDRESS(ROW(),COLUMN())))</formula>
    </cfRule>
  </conditionalFormatting>
  <conditionalFormatting sqref="AN248">
    <cfRule type="expression" dxfId="511" priority="512">
      <formula>INDIRECT(ADDRESS(ROW(),COLUMN()))=TRUNC(INDIRECT(ADDRESS(ROW(),COLUMN())))</formula>
    </cfRule>
  </conditionalFormatting>
  <conditionalFormatting sqref="AO249:AT249">
    <cfRule type="expression" dxfId="510" priority="511">
      <formula>INDIRECT(ADDRESS(ROW(),COLUMN()))=TRUNC(INDIRECT(ADDRESS(ROW(),COLUMN())))</formula>
    </cfRule>
  </conditionalFormatting>
  <conditionalFormatting sqref="AO248:AT248">
    <cfRule type="expression" dxfId="509" priority="510">
      <formula>INDIRECT(ADDRESS(ROW(),COLUMN()))=TRUNC(INDIRECT(ADDRESS(ROW(),COLUMN())))</formula>
    </cfRule>
  </conditionalFormatting>
  <conditionalFormatting sqref="AU249">
    <cfRule type="expression" dxfId="508" priority="509">
      <formula>INDIRECT(ADDRESS(ROW(),COLUMN()))=TRUNC(INDIRECT(ADDRESS(ROW(),COLUMN())))</formula>
    </cfRule>
  </conditionalFormatting>
  <conditionalFormatting sqref="AU248">
    <cfRule type="expression" dxfId="507" priority="508">
      <formula>INDIRECT(ADDRESS(ROW(),COLUMN()))=TRUNC(INDIRECT(ADDRESS(ROW(),COLUMN())))</formula>
    </cfRule>
  </conditionalFormatting>
  <conditionalFormatting sqref="AV249:AW249">
    <cfRule type="expression" dxfId="506" priority="507">
      <formula>INDIRECT(ADDRESS(ROW(),COLUMN()))=TRUNC(INDIRECT(ADDRESS(ROW(),COLUMN())))</formula>
    </cfRule>
  </conditionalFormatting>
  <conditionalFormatting sqref="AV248:AW248">
    <cfRule type="expression" dxfId="505" priority="506">
      <formula>INDIRECT(ADDRESS(ROW(),COLUMN()))=TRUNC(INDIRECT(ADDRESS(ROW(),COLUMN())))</formula>
    </cfRule>
  </conditionalFormatting>
  <conditionalFormatting sqref="AX251:BA252">
    <cfRule type="expression" dxfId="504" priority="505">
      <formula>INDIRECT(ADDRESS(ROW(),COLUMN()))=TRUNC(INDIRECT(ADDRESS(ROW(),COLUMN())))</formula>
    </cfRule>
  </conditionalFormatting>
  <conditionalFormatting sqref="S252">
    <cfRule type="expression" dxfId="503" priority="504">
      <formula>INDIRECT(ADDRESS(ROW(),COLUMN()))=TRUNC(INDIRECT(ADDRESS(ROW(),COLUMN())))</formula>
    </cfRule>
  </conditionalFormatting>
  <conditionalFormatting sqref="S251">
    <cfRule type="expression" dxfId="502" priority="503">
      <formula>INDIRECT(ADDRESS(ROW(),COLUMN()))=TRUNC(INDIRECT(ADDRESS(ROW(),COLUMN())))</formula>
    </cfRule>
  </conditionalFormatting>
  <conditionalFormatting sqref="T252:Y252">
    <cfRule type="expression" dxfId="501" priority="502">
      <formula>INDIRECT(ADDRESS(ROW(),COLUMN()))=TRUNC(INDIRECT(ADDRESS(ROW(),COLUMN())))</formula>
    </cfRule>
  </conditionalFormatting>
  <conditionalFormatting sqref="T251:Y251">
    <cfRule type="expression" dxfId="500" priority="501">
      <formula>INDIRECT(ADDRESS(ROW(),COLUMN()))=TRUNC(INDIRECT(ADDRESS(ROW(),COLUMN())))</formula>
    </cfRule>
  </conditionalFormatting>
  <conditionalFormatting sqref="Z252">
    <cfRule type="expression" dxfId="499" priority="500">
      <formula>INDIRECT(ADDRESS(ROW(),COLUMN()))=TRUNC(INDIRECT(ADDRESS(ROW(),COLUMN())))</formula>
    </cfRule>
  </conditionalFormatting>
  <conditionalFormatting sqref="Z251">
    <cfRule type="expression" dxfId="498" priority="499">
      <formula>INDIRECT(ADDRESS(ROW(),COLUMN()))=TRUNC(INDIRECT(ADDRESS(ROW(),COLUMN())))</formula>
    </cfRule>
  </conditionalFormatting>
  <conditionalFormatting sqref="AA252:AF252">
    <cfRule type="expression" dxfId="497" priority="498">
      <formula>INDIRECT(ADDRESS(ROW(),COLUMN()))=TRUNC(INDIRECT(ADDRESS(ROW(),COLUMN())))</formula>
    </cfRule>
  </conditionalFormatting>
  <conditionalFormatting sqref="AA251:AF251">
    <cfRule type="expression" dxfId="496" priority="497">
      <formula>INDIRECT(ADDRESS(ROW(),COLUMN()))=TRUNC(INDIRECT(ADDRESS(ROW(),COLUMN())))</formula>
    </cfRule>
  </conditionalFormatting>
  <conditionalFormatting sqref="AG252">
    <cfRule type="expression" dxfId="495" priority="496">
      <formula>INDIRECT(ADDRESS(ROW(),COLUMN()))=TRUNC(INDIRECT(ADDRESS(ROW(),COLUMN())))</formula>
    </cfRule>
  </conditionalFormatting>
  <conditionalFormatting sqref="AG251">
    <cfRule type="expression" dxfId="494" priority="495">
      <formula>INDIRECT(ADDRESS(ROW(),COLUMN()))=TRUNC(INDIRECT(ADDRESS(ROW(),COLUMN())))</formula>
    </cfRule>
  </conditionalFormatting>
  <conditionalFormatting sqref="AH252:AM252">
    <cfRule type="expression" dxfId="493" priority="494">
      <formula>INDIRECT(ADDRESS(ROW(),COLUMN()))=TRUNC(INDIRECT(ADDRESS(ROW(),COLUMN())))</formula>
    </cfRule>
  </conditionalFormatting>
  <conditionalFormatting sqref="AH251:AM251">
    <cfRule type="expression" dxfId="492" priority="493">
      <formula>INDIRECT(ADDRESS(ROW(),COLUMN()))=TRUNC(INDIRECT(ADDRESS(ROW(),COLUMN())))</formula>
    </cfRule>
  </conditionalFormatting>
  <conditionalFormatting sqref="AN252">
    <cfRule type="expression" dxfId="491" priority="492">
      <formula>INDIRECT(ADDRESS(ROW(),COLUMN()))=TRUNC(INDIRECT(ADDRESS(ROW(),COLUMN())))</formula>
    </cfRule>
  </conditionalFormatting>
  <conditionalFormatting sqref="AN251">
    <cfRule type="expression" dxfId="490" priority="491">
      <formula>INDIRECT(ADDRESS(ROW(),COLUMN()))=TRUNC(INDIRECT(ADDRESS(ROW(),COLUMN())))</formula>
    </cfRule>
  </conditionalFormatting>
  <conditionalFormatting sqref="AO252:AT252">
    <cfRule type="expression" dxfId="489" priority="490">
      <formula>INDIRECT(ADDRESS(ROW(),COLUMN()))=TRUNC(INDIRECT(ADDRESS(ROW(),COLUMN())))</formula>
    </cfRule>
  </conditionalFormatting>
  <conditionalFormatting sqref="AO251:AT251">
    <cfRule type="expression" dxfId="488" priority="489">
      <formula>INDIRECT(ADDRESS(ROW(),COLUMN()))=TRUNC(INDIRECT(ADDRESS(ROW(),COLUMN())))</formula>
    </cfRule>
  </conditionalFormatting>
  <conditionalFormatting sqref="AU252">
    <cfRule type="expression" dxfId="487" priority="488">
      <formula>INDIRECT(ADDRESS(ROW(),COLUMN()))=TRUNC(INDIRECT(ADDRESS(ROW(),COLUMN())))</formula>
    </cfRule>
  </conditionalFormatting>
  <conditionalFormatting sqref="AU251">
    <cfRule type="expression" dxfId="486" priority="487">
      <formula>INDIRECT(ADDRESS(ROW(),COLUMN()))=TRUNC(INDIRECT(ADDRESS(ROW(),COLUMN())))</formula>
    </cfRule>
  </conditionalFormatting>
  <conditionalFormatting sqref="AV252:AW252">
    <cfRule type="expression" dxfId="485" priority="486">
      <formula>INDIRECT(ADDRESS(ROW(),COLUMN()))=TRUNC(INDIRECT(ADDRESS(ROW(),COLUMN())))</formula>
    </cfRule>
  </conditionalFormatting>
  <conditionalFormatting sqref="AV251:AW251">
    <cfRule type="expression" dxfId="484" priority="485">
      <formula>INDIRECT(ADDRESS(ROW(),COLUMN()))=TRUNC(INDIRECT(ADDRESS(ROW(),COLUMN())))</formula>
    </cfRule>
  </conditionalFormatting>
  <conditionalFormatting sqref="AX254:BA255">
    <cfRule type="expression" dxfId="483" priority="484">
      <formula>INDIRECT(ADDRESS(ROW(),COLUMN()))=TRUNC(INDIRECT(ADDRESS(ROW(),COLUMN())))</formula>
    </cfRule>
  </conditionalFormatting>
  <conditionalFormatting sqref="S255">
    <cfRule type="expression" dxfId="482" priority="483">
      <formula>INDIRECT(ADDRESS(ROW(),COLUMN()))=TRUNC(INDIRECT(ADDRESS(ROW(),COLUMN())))</formula>
    </cfRule>
  </conditionalFormatting>
  <conditionalFormatting sqref="S254">
    <cfRule type="expression" dxfId="481" priority="482">
      <formula>INDIRECT(ADDRESS(ROW(),COLUMN()))=TRUNC(INDIRECT(ADDRESS(ROW(),COLUMN())))</formula>
    </cfRule>
  </conditionalFormatting>
  <conditionalFormatting sqref="T255:Y255">
    <cfRule type="expression" dxfId="480" priority="481">
      <formula>INDIRECT(ADDRESS(ROW(),COLUMN()))=TRUNC(INDIRECT(ADDRESS(ROW(),COLUMN())))</formula>
    </cfRule>
  </conditionalFormatting>
  <conditionalFormatting sqref="T254:Y254">
    <cfRule type="expression" dxfId="479" priority="480">
      <formula>INDIRECT(ADDRESS(ROW(),COLUMN()))=TRUNC(INDIRECT(ADDRESS(ROW(),COLUMN())))</formula>
    </cfRule>
  </conditionalFormatting>
  <conditionalFormatting sqref="Z255">
    <cfRule type="expression" dxfId="478" priority="479">
      <formula>INDIRECT(ADDRESS(ROW(),COLUMN()))=TRUNC(INDIRECT(ADDRESS(ROW(),COLUMN())))</formula>
    </cfRule>
  </conditionalFormatting>
  <conditionalFormatting sqref="Z254">
    <cfRule type="expression" dxfId="477" priority="478">
      <formula>INDIRECT(ADDRESS(ROW(),COLUMN()))=TRUNC(INDIRECT(ADDRESS(ROW(),COLUMN())))</formula>
    </cfRule>
  </conditionalFormatting>
  <conditionalFormatting sqref="AA255:AF255">
    <cfRule type="expression" dxfId="476" priority="477">
      <formula>INDIRECT(ADDRESS(ROW(),COLUMN()))=TRUNC(INDIRECT(ADDRESS(ROW(),COLUMN())))</formula>
    </cfRule>
  </conditionalFormatting>
  <conditionalFormatting sqref="AA254:AF254">
    <cfRule type="expression" dxfId="475" priority="476">
      <formula>INDIRECT(ADDRESS(ROW(),COLUMN()))=TRUNC(INDIRECT(ADDRESS(ROW(),COLUMN())))</formula>
    </cfRule>
  </conditionalFormatting>
  <conditionalFormatting sqref="AG255">
    <cfRule type="expression" dxfId="474" priority="475">
      <formula>INDIRECT(ADDRESS(ROW(),COLUMN()))=TRUNC(INDIRECT(ADDRESS(ROW(),COLUMN())))</formula>
    </cfRule>
  </conditionalFormatting>
  <conditionalFormatting sqref="AG254">
    <cfRule type="expression" dxfId="473" priority="474">
      <formula>INDIRECT(ADDRESS(ROW(),COLUMN()))=TRUNC(INDIRECT(ADDRESS(ROW(),COLUMN())))</formula>
    </cfRule>
  </conditionalFormatting>
  <conditionalFormatting sqref="AH255:AM255">
    <cfRule type="expression" dxfId="472" priority="473">
      <formula>INDIRECT(ADDRESS(ROW(),COLUMN()))=TRUNC(INDIRECT(ADDRESS(ROW(),COLUMN())))</formula>
    </cfRule>
  </conditionalFormatting>
  <conditionalFormatting sqref="AH254:AM254">
    <cfRule type="expression" dxfId="471" priority="472">
      <formula>INDIRECT(ADDRESS(ROW(),COLUMN()))=TRUNC(INDIRECT(ADDRESS(ROW(),COLUMN())))</formula>
    </cfRule>
  </conditionalFormatting>
  <conditionalFormatting sqref="AN255">
    <cfRule type="expression" dxfId="470" priority="471">
      <formula>INDIRECT(ADDRESS(ROW(),COLUMN()))=TRUNC(INDIRECT(ADDRESS(ROW(),COLUMN())))</formula>
    </cfRule>
  </conditionalFormatting>
  <conditionalFormatting sqref="AN254">
    <cfRule type="expression" dxfId="469" priority="470">
      <formula>INDIRECT(ADDRESS(ROW(),COLUMN()))=TRUNC(INDIRECT(ADDRESS(ROW(),COLUMN())))</formula>
    </cfRule>
  </conditionalFormatting>
  <conditionalFormatting sqref="AO255:AT255">
    <cfRule type="expression" dxfId="468" priority="469">
      <formula>INDIRECT(ADDRESS(ROW(),COLUMN()))=TRUNC(INDIRECT(ADDRESS(ROW(),COLUMN())))</formula>
    </cfRule>
  </conditionalFormatting>
  <conditionalFormatting sqref="AO254:AT254">
    <cfRule type="expression" dxfId="467" priority="468">
      <formula>INDIRECT(ADDRESS(ROW(),COLUMN()))=TRUNC(INDIRECT(ADDRESS(ROW(),COLUMN())))</formula>
    </cfRule>
  </conditionalFormatting>
  <conditionalFormatting sqref="AU255">
    <cfRule type="expression" dxfId="466" priority="467">
      <formula>INDIRECT(ADDRESS(ROW(),COLUMN()))=TRUNC(INDIRECT(ADDRESS(ROW(),COLUMN())))</formula>
    </cfRule>
  </conditionalFormatting>
  <conditionalFormatting sqref="AU254">
    <cfRule type="expression" dxfId="465" priority="466">
      <formula>INDIRECT(ADDRESS(ROW(),COLUMN()))=TRUNC(INDIRECT(ADDRESS(ROW(),COLUMN())))</formula>
    </cfRule>
  </conditionalFormatting>
  <conditionalFormatting sqref="AV255:AW255">
    <cfRule type="expression" dxfId="464" priority="465">
      <formula>INDIRECT(ADDRESS(ROW(),COLUMN()))=TRUNC(INDIRECT(ADDRESS(ROW(),COLUMN())))</formula>
    </cfRule>
  </conditionalFormatting>
  <conditionalFormatting sqref="AV254:AW254">
    <cfRule type="expression" dxfId="463" priority="464">
      <formula>INDIRECT(ADDRESS(ROW(),COLUMN()))=TRUNC(INDIRECT(ADDRESS(ROW(),COLUMN())))</formula>
    </cfRule>
  </conditionalFormatting>
  <conditionalFormatting sqref="AX257:BA258">
    <cfRule type="expression" dxfId="462" priority="463">
      <formula>INDIRECT(ADDRESS(ROW(),COLUMN()))=TRUNC(INDIRECT(ADDRESS(ROW(),COLUMN())))</formula>
    </cfRule>
  </conditionalFormatting>
  <conditionalFormatting sqref="S258">
    <cfRule type="expression" dxfId="461" priority="462">
      <formula>INDIRECT(ADDRESS(ROW(),COLUMN()))=TRUNC(INDIRECT(ADDRESS(ROW(),COLUMN())))</formula>
    </cfRule>
  </conditionalFormatting>
  <conditionalFormatting sqref="S257">
    <cfRule type="expression" dxfId="460" priority="461">
      <formula>INDIRECT(ADDRESS(ROW(),COLUMN()))=TRUNC(INDIRECT(ADDRESS(ROW(),COLUMN())))</formula>
    </cfRule>
  </conditionalFormatting>
  <conditionalFormatting sqref="T258:Y258">
    <cfRule type="expression" dxfId="459" priority="460">
      <formula>INDIRECT(ADDRESS(ROW(),COLUMN()))=TRUNC(INDIRECT(ADDRESS(ROW(),COLUMN())))</formula>
    </cfRule>
  </conditionalFormatting>
  <conditionalFormatting sqref="T257:Y257">
    <cfRule type="expression" dxfId="458" priority="459">
      <formula>INDIRECT(ADDRESS(ROW(),COLUMN()))=TRUNC(INDIRECT(ADDRESS(ROW(),COLUMN())))</formula>
    </cfRule>
  </conditionalFormatting>
  <conditionalFormatting sqref="Z258">
    <cfRule type="expression" dxfId="457" priority="458">
      <formula>INDIRECT(ADDRESS(ROW(),COLUMN()))=TRUNC(INDIRECT(ADDRESS(ROW(),COLUMN())))</formula>
    </cfRule>
  </conditionalFormatting>
  <conditionalFormatting sqref="Z257">
    <cfRule type="expression" dxfId="456" priority="457">
      <formula>INDIRECT(ADDRESS(ROW(),COLUMN()))=TRUNC(INDIRECT(ADDRESS(ROW(),COLUMN())))</formula>
    </cfRule>
  </conditionalFormatting>
  <conditionalFormatting sqref="AA258:AF258">
    <cfRule type="expression" dxfId="455" priority="456">
      <formula>INDIRECT(ADDRESS(ROW(),COLUMN()))=TRUNC(INDIRECT(ADDRESS(ROW(),COLUMN())))</formula>
    </cfRule>
  </conditionalFormatting>
  <conditionalFormatting sqref="AA257:AF257">
    <cfRule type="expression" dxfId="454" priority="455">
      <formula>INDIRECT(ADDRESS(ROW(),COLUMN()))=TRUNC(INDIRECT(ADDRESS(ROW(),COLUMN())))</formula>
    </cfRule>
  </conditionalFormatting>
  <conditionalFormatting sqref="AG258">
    <cfRule type="expression" dxfId="453" priority="454">
      <formula>INDIRECT(ADDRESS(ROW(),COLUMN()))=TRUNC(INDIRECT(ADDRESS(ROW(),COLUMN())))</formula>
    </cfRule>
  </conditionalFormatting>
  <conditionalFormatting sqref="AG257">
    <cfRule type="expression" dxfId="452" priority="453">
      <formula>INDIRECT(ADDRESS(ROW(),COLUMN()))=TRUNC(INDIRECT(ADDRESS(ROW(),COLUMN())))</formula>
    </cfRule>
  </conditionalFormatting>
  <conditionalFormatting sqref="AH258:AM258">
    <cfRule type="expression" dxfId="451" priority="452">
      <formula>INDIRECT(ADDRESS(ROW(),COLUMN()))=TRUNC(INDIRECT(ADDRESS(ROW(),COLUMN())))</formula>
    </cfRule>
  </conditionalFormatting>
  <conditionalFormatting sqref="AH257:AM257">
    <cfRule type="expression" dxfId="450" priority="451">
      <formula>INDIRECT(ADDRESS(ROW(),COLUMN()))=TRUNC(INDIRECT(ADDRESS(ROW(),COLUMN())))</formula>
    </cfRule>
  </conditionalFormatting>
  <conditionalFormatting sqref="AN258">
    <cfRule type="expression" dxfId="449" priority="450">
      <formula>INDIRECT(ADDRESS(ROW(),COLUMN()))=TRUNC(INDIRECT(ADDRESS(ROW(),COLUMN())))</formula>
    </cfRule>
  </conditionalFormatting>
  <conditionalFormatting sqref="AN257">
    <cfRule type="expression" dxfId="448" priority="449">
      <formula>INDIRECT(ADDRESS(ROW(),COLUMN()))=TRUNC(INDIRECT(ADDRESS(ROW(),COLUMN())))</formula>
    </cfRule>
  </conditionalFormatting>
  <conditionalFormatting sqref="AO258:AT258">
    <cfRule type="expression" dxfId="447" priority="448">
      <formula>INDIRECT(ADDRESS(ROW(),COLUMN()))=TRUNC(INDIRECT(ADDRESS(ROW(),COLUMN())))</formula>
    </cfRule>
  </conditionalFormatting>
  <conditionalFormatting sqref="AO257:AT257">
    <cfRule type="expression" dxfId="446" priority="447">
      <formula>INDIRECT(ADDRESS(ROW(),COLUMN()))=TRUNC(INDIRECT(ADDRESS(ROW(),COLUMN())))</formula>
    </cfRule>
  </conditionalFormatting>
  <conditionalFormatting sqref="AU258">
    <cfRule type="expression" dxfId="445" priority="446">
      <formula>INDIRECT(ADDRESS(ROW(),COLUMN()))=TRUNC(INDIRECT(ADDRESS(ROW(),COLUMN())))</formula>
    </cfRule>
  </conditionalFormatting>
  <conditionalFormatting sqref="AU257">
    <cfRule type="expression" dxfId="444" priority="445">
      <formula>INDIRECT(ADDRESS(ROW(),COLUMN()))=TRUNC(INDIRECT(ADDRESS(ROW(),COLUMN())))</formula>
    </cfRule>
  </conditionalFormatting>
  <conditionalFormatting sqref="AV258:AW258">
    <cfRule type="expression" dxfId="443" priority="444">
      <formula>INDIRECT(ADDRESS(ROW(),COLUMN()))=TRUNC(INDIRECT(ADDRESS(ROW(),COLUMN())))</formula>
    </cfRule>
  </conditionalFormatting>
  <conditionalFormatting sqref="AV257:AW257">
    <cfRule type="expression" dxfId="442" priority="443">
      <formula>INDIRECT(ADDRESS(ROW(),COLUMN()))=TRUNC(INDIRECT(ADDRESS(ROW(),COLUMN())))</formula>
    </cfRule>
  </conditionalFormatting>
  <conditionalFormatting sqref="AX260:BA261">
    <cfRule type="expression" dxfId="441" priority="442">
      <formula>INDIRECT(ADDRESS(ROW(),COLUMN()))=TRUNC(INDIRECT(ADDRESS(ROW(),COLUMN())))</formula>
    </cfRule>
  </conditionalFormatting>
  <conditionalFormatting sqref="S261">
    <cfRule type="expression" dxfId="440" priority="441">
      <formula>INDIRECT(ADDRESS(ROW(),COLUMN()))=TRUNC(INDIRECT(ADDRESS(ROW(),COLUMN())))</formula>
    </cfRule>
  </conditionalFormatting>
  <conditionalFormatting sqref="S260">
    <cfRule type="expression" dxfId="439" priority="440">
      <formula>INDIRECT(ADDRESS(ROW(),COLUMN()))=TRUNC(INDIRECT(ADDRESS(ROW(),COLUMN())))</formula>
    </cfRule>
  </conditionalFormatting>
  <conditionalFormatting sqref="T261:Y261">
    <cfRule type="expression" dxfId="438" priority="439">
      <formula>INDIRECT(ADDRESS(ROW(),COLUMN()))=TRUNC(INDIRECT(ADDRESS(ROW(),COLUMN())))</formula>
    </cfRule>
  </conditionalFormatting>
  <conditionalFormatting sqref="T260:Y260">
    <cfRule type="expression" dxfId="437" priority="438">
      <formula>INDIRECT(ADDRESS(ROW(),COLUMN()))=TRUNC(INDIRECT(ADDRESS(ROW(),COLUMN())))</formula>
    </cfRule>
  </conditionalFormatting>
  <conditionalFormatting sqref="Z261">
    <cfRule type="expression" dxfId="436" priority="437">
      <formula>INDIRECT(ADDRESS(ROW(),COLUMN()))=TRUNC(INDIRECT(ADDRESS(ROW(),COLUMN())))</formula>
    </cfRule>
  </conditionalFormatting>
  <conditionalFormatting sqref="Z260">
    <cfRule type="expression" dxfId="435" priority="436">
      <formula>INDIRECT(ADDRESS(ROW(),COLUMN()))=TRUNC(INDIRECT(ADDRESS(ROW(),COLUMN())))</formula>
    </cfRule>
  </conditionalFormatting>
  <conditionalFormatting sqref="AA261:AF261">
    <cfRule type="expression" dxfId="434" priority="435">
      <formula>INDIRECT(ADDRESS(ROW(),COLUMN()))=TRUNC(INDIRECT(ADDRESS(ROW(),COLUMN())))</formula>
    </cfRule>
  </conditionalFormatting>
  <conditionalFormatting sqref="AA260:AF260">
    <cfRule type="expression" dxfId="433" priority="434">
      <formula>INDIRECT(ADDRESS(ROW(),COLUMN()))=TRUNC(INDIRECT(ADDRESS(ROW(),COLUMN())))</formula>
    </cfRule>
  </conditionalFormatting>
  <conditionalFormatting sqref="AG261">
    <cfRule type="expression" dxfId="432" priority="433">
      <formula>INDIRECT(ADDRESS(ROW(),COLUMN()))=TRUNC(INDIRECT(ADDRESS(ROW(),COLUMN())))</formula>
    </cfRule>
  </conditionalFormatting>
  <conditionalFormatting sqref="AG260">
    <cfRule type="expression" dxfId="431" priority="432">
      <formula>INDIRECT(ADDRESS(ROW(),COLUMN()))=TRUNC(INDIRECT(ADDRESS(ROW(),COLUMN())))</formula>
    </cfRule>
  </conditionalFormatting>
  <conditionalFormatting sqref="AH261:AM261">
    <cfRule type="expression" dxfId="430" priority="431">
      <formula>INDIRECT(ADDRESS(ROW(),COLUMN()))=TRUNC(INDIRECT(ADDRESS(ROW(),COLUMN())))</formula>
    </cfRule>
  </conditionalFormatting>
  <conditionalFormatting sqref="AH260:AM260">
    <cfRule type="expression" dxfId="429" priority="430">
      <formula>INDIRECT(ADDRESS(ROW(),COLUMN()))=TRUNC(INDIRECT(ADDRESS(ROW(),COLUMN())))</formula>
    </cfRule>
  </conditionalFormatting>
  <conditionalFormatting sqref="AN261">
    <cfRule type="expression" dxfId="428" priority="429">
      <formula>INDIRECT(ADDRESS(ROW(),COLUMN()))=TRUNC(INDIRECT(ADDRESS(ROW(),COLUMN())))</formula>
    </cfRule>
  </conditionalFormatting>
  <conditionalFormatting sqref="AN260">
    <cfRule type="expression" dxfId="427" priority="428">
      <formula>INDIRECT(ADDRESS(ROW(),COLUMN()))=TRUNC(INDIRECT(ADDRESS(ROW(),COLUMN())))</formula>
    </cfRule>
  </conditionalFormatting>
  <conditionalFormatting sqref="AO261:AT261">
    <cfRule type="expression" dxfId="426" priority="427">
      <formula>INDIRECT(ADDRESS(ROW(),COLUMN()))=TRUNC(INDIRECT(ADDRESS(ROW(),COLUMN())))</formula>
    </cfRule>
  </conditionalFormatting>
  <conditionalFormatting sqref="AO260:AT260">
    <cfRule type="expression" dxfId="425" priority="426">
      <formula>INDIRECT(ADDRESS(ROW(),COLUMN()))=TRUNC(INDIRECT(ADDRESS(ROW(),COLUMN())))</formula>
    </cfRule>
  </conditionalFormatting>
  <conditionalFormatting sqref="AU261">
    <cfRule type="expression" dxfId="424" priority="425">
      <formula>INDIRECT(ADDRESS(ROW(),COLUMN()))=TRUNC(INDIRECT(ADDRESS(ROW(),COLUMN())))</formula>
    </cfRule>
  </conditionalFormatting>
  <conditionalFormatting sqref="AU260">
    <cfRule type="expression" dxfId="423" priority="424">
      <formula>INDIRECT(ADDRESS(ROW(),COLUMN()))=TRUNC(INDIRECT(ADDRESS(ROW(),COLUMN())))</formula>
    </cfRule>
  </conditionalFormatting>
  <conditionalFormatting sqref="AV261:AW261">
    <cfRule type="expression" dxfId="422" priority="423">
      <formula>INDIRECT(ADDRESS(ROW(),COLUMN()))=TRUNC(INDIRECT(ADDRESS(ROW(),COLUMN())))</formula>
    </cfRule>
  </conditionalFormatting>
  <conditionalFormatting sqref="AV260:AW260">
    <cfRule type="expression" dxfId="421" priority="422">
      <formula>INDIRECT(ADDRESS(ROW(),COLUMN()))=TRUNC(INDIRECT(ADDRESS(ROW(),COLUMN())))</formula>
    </cfRule>
  </conditionalFormatting>
  <conditionalFormatting sqref="AX263:BA264">
    <cfRule type="expression" dxfId="420" priority="421">
      <formula>INDIRECT(ADDRESS(ROW(),COLUMN()))=TRUNC(INDIRECT(ADDRESS(ROW(),COLUMN())))</formula>
    </cfRule>
  </conditionalFormatting>
  <conditionalFormatting sqref="S264">
    <cfRule type="expression" dxfId="419" priority="420">
      <formula>INDIRECT(ADDRESS(ROW(),COLUMN()))=TRUNC(INDIRECT(ADDRESS(ROW(),COLUMN())))</formula>
    </cfRule>
  </conditionalFormatting>
  <conditionalFormatting sqref="S263">
    <cfRule type="expression" dxfId="418" priority="419">
      <formula>INDIRECT(ADDRESS(ROW(),COLUMN()))=TRUNC(INDIRECT(ADDRESS(ROW(),COLUMN())))</formula>
    </cfRule>
  </conditionalFormatting>
  <conditionalFormatting sqref="T264:Y264">
    <cfRule type="expression" dxfId="417" priority="418">
      <formula>INDIRECT(ADDRESS(ROW(),COLUMN()))=TRUNC(INDIRECT(ADDRESS(ROW(),COLUMN())))</formula>
    </cfRule>
  </conditionalFormatting>
  <conditionalFormatting sqref="T263:Y263">
    <cfRule type="expression" dxfId="416" priority="417">
      <formula>INDIRECT(ADDRESS(ROW(),COLUMN()))=TRUNC(INDIRECT(ADDRESS(ROW(),COLUMN())))</formula>
    </cfRule>
  </conditionalFormatting>
  <conditionalFormatting sqref="Z264">
    <cfRule type="expression" dxfId="415" priority="416">
      <formula>INDIRECT(ADDRESS(ROW(),COLUMN()))=TRUNC(INDIRECT(ADDRESS(ROW(),COLUMN())))</formula>
    </cfRule>
  </conditionalFormatting>
  <conditionalFormatting sqref="Z263">
    <cfRule type="expression" dxfId="414" priority="415">
      <formula>INDIRECT(ADDRESS(ROW(),COLUMN()))=TRUNC(INDIRECT(ADDRESS(ROW(),COLUMN())))</formula>
    </cfRule>
  </conditionalFormatting>
  <conditionalFormatting sqref="AA264:AF264">
    <cfRule type="expression" dxfId="413" priority="414">
      <formula>INDIRECT(ADDRESS(ROW(),COLUMN()))=TRUNC(INDIRECT(ADDRESS(ROW(),COLUMN())))</formula>
    </cfRule>
  </conditionalFormatting>
  <conditionalFormatting sqref="AA263:AF263">
    <cfRule type="expression" dxfId="412" priority="413">
      <formula>INDIRECT(ADDRESS(ROW(),COLUMN()))=TRUNC(INDIRECT(ADDRESS(ROW(),COLUMN())))</formula>
    </cfRule>
  </conditionalFormatting>
  <conditionalFormatting sqref="AG264">
    <cfRule type="expression" dxfId="411" priority="412">
      <formula>INDIRECT(ADDRESS(ROW(),COLUMN()))=TRUNC(INDIRECT(ADDRESS(ROW(),COLUMN())))</formula>
    </cfRule>
  </conditionalFormatting>
  <conditionalFormatting sqref="AG263">
    <cfRule type="expression" dxfId="410" priority="411">
      <formula>INDIRECT(ADDRESS(ROW(),COLUMN()))=TRUNC(INDIRECT(ADDRESS(ROW(),COLUMN())))</formula>
    </cfRule>
  </conditionalFormatting>
  <conditionalFormatting sqref="AH264:AM264">
    <cfRule type="expression" dxfId="409" priority="410">
      <formula>INDIRECT(ADDRESS(ROW(),COLUMN()))=TRUNC(INDIRECT(ADDRESS(ROW(),COLUMN())))</formula>
    </cfRule>
  </conditionalFormatting>
  <conditionalFormatting sqref="AH263:AM263">
    <cfRule type="expression" dxfId="408" priority="409">
      <formula>INDIRECT(ADDRESS(ROW(),COLUMN()))=TRUNC(INDIRECT(ADDRESS(ROW(),COLUMN())))</formula>
    </cfRule>
  </conditionalFormatting>
  <conditionalFormatting sqref="AN264">
    <cfRule type="expression" dxfId="407" priority="408">
      <formula>INDIRECT(ADDRESS(ROW(),COLUMN()))=TRUNC(INDIRECT(ADDRESS(ROW(),COLUMN())))</formula>
    </cfRule>
  </conditionalFormatting>
  <conditionalFormatting sqref="AN263">
    <cfRule type="expression" dxfId="406" priority="407">
      <formula>INDIRECT(ADDRESS(ROW(),COLUMN()))=TRUNC(INDIRECT(ADDRESS(ROW(),COLUMN())))</formula>
    </cfRule>
  </conditionalFormatting>
  <conditionalFormatting sqref="AO264:AT264">
    <cfRule type="expression" dxfId="405" priority="406">
      <formula>INDIRECT(ADDRESS(ROW(),COLUMN()))=TRUNC(INDIRECT(ADDRESS(ROW(),COLUMN())))</formula>
    </cfRule>
  </conditionalFormatting>
  <conditionalFormatting sqref="AO263:AT263">
    <cfRule type="expression" dxfId="404" priority="405">
      <formula>INDIRECT(ADDRESS(ROW(),COLUMN()))=TRUNC(INDIRECT(ADDRESS(ROW(),COLUMN())))</formula>
    </cfRule>
  </conditionalFormatting>
  <conditionalFormatting sqref="AU264">
    <cfRule type="expression" dxfId="403" priority="404">
      <formula>INDIRECT(ADDRESS(ROW(),COLUMN()))=TRUNC(INDIRECT(ADDRESS(ROW(),COLUMN())))</formula>
    </cfRule>
  </conditionalFormatting>
  <conditionalFormatting sqref="AU263">
    <cfRule type="expression" dxfId="402" priority="403">
      <formula>INDIRECT(ADDRESS(ROW(),COLUMN()))=TRUNC(INDIRECT(ADDRESS(ROW(),COLUMN())))</formula>
    </cfRule>
  </conditionalFormatting>
  <conditionalFormatting sqref="AV264:AW264">
    <cfRule type="expression" dxfId="401" priority="402">
      <formula>INDIRECT(ADDRESS(ROW(),COLUMN()))=TRUNC(INDIRECT(ADDRESS(ROW(),COLUMN())))</formula>
    </cfRule>
  </conditionalFormatting>
  <conditionalFormatting sqref="AV263:AW263">
    <cfRule type="expression" dxfId="400" priority="401">
      <formula>INDIRECT(ADDRESS(ROW(),COLUMN()))=TRUNC(INDIRECT(ADDRESS(ROW(),COLUMN())))</formula>
    </cfRule>
  </conditionalFormatting>
  <conditionalFormatting sqref="AX266:BA267">
    <cfRule type="expression" dxfId="399" priority="400">
      <formula>INDIRECT(ADDRESS(ROW(),COLUMN()))=TRUNC(INDIRECT(ADDRESS(ROW(),COLUMN())))</formula>
    </cfRule>
  </conditionalFormatting>
  <conditionalFormatting sqref="S267">
    <cfRule type="expression" dxfId="398" priority="399">
      <formula>INDIRECT(ADDRESS(ROW(),COLUMN()))=TRUNC(INDIRECT(ADDRESS(ROW(),COLUMN())))</formula>
    </cfRule>
  </conditionalFormatting>
  <conditionalFormatting sqref="S266">
    <cfRule type="expression" dxfId="397" priority="398">
      <formula>INDIRECT(ADDRESS(ROW(),COLUMN()))=TRUNC(INDIRECT(ADDRESS(ROW(),COLUMN())))</formula>
    </cfRule>
  </conditionalFormatting>
  <conditionalFormatting sqref="T267:Y267">
    <cfRule type="expression" dxfId="396" priority="397">
      <formula>INDIRECT(ADDRESS(ROW(),COLUMN()))=TRUNC(INDIRECT(ADDRESS(ROW(),COLUMN())))</formula>
    </cfRule>
  </conditionalFormatting>
  <conditionalFormatting sqref="T266:Y266">
    <cfRule type="expression" dxfId="395" priority="396">
      <formula>INDIRECT(ADDRESS(ROW(),COLUMN()))=TRUNC(INDIRECT(ADDRESS(ROW(),COLUMN())))</formula>
    </cfRule>
  </conditionalFormatting>
  <conditionalFormatting sqref="Z267">
    <cfRule type="expression" dxfId="394" priority="395">
      <formula>INDIRECT(ADDRESS(ROW(),COLUMN()))=TRUNC(INDIRECT(ADDRESS(ROW(),COLUMN())))</formula>
    </cfRule>
  </conditionalFormatting>
  <conditionalFormatting sqref="Z266">
    <cfRule type="expression" dxfId="393" priority="394">
      <formula>INDIRECT(ADDRESS(ROW(),COLUMN()))=TRUNC(INDIRECT(ADDRESS(ROW(),COLUMN())))</formula>
    </cfRule>
  </conditionalFormatting>
  <conditionalFormatting sqref="AA267:AF267">
    <cfRule type="expression" dxfId="392" priority="393">
      <formula>INDIRECT(ADDRESS(ROW(),COLUMN()))=TRUNC(INDIRECT(ADDRESS(ROW(),COLUMN())))</formula>
    </cfRule>
  </conditionalFormatting>
  <conditionalFormatting sqref="AA266:AF266">
    <cfRule type="expression" dxfId="391" priority="392">
      <formula>INDIRECT(ADDRESS(ROW(),COLUMN()))=TRUNC(INDIRECT(ADDRESS(ROW(),COLUMN())))</formula>
    </cfRule>
  </conditionalFormatting>
  <conditionalFormatting sqref="AG267">
    <cfRule type="expression" dxfId="390" priority="391">
      <formula>INDIRECT(ADDRESS(ROW(),COLUMN()))=TRUNC(INDIRECT(ADDRESS(ROW(),COLUMN())))</formula>
    </cfRule>
  </conditionalFormatting>
  <conditionalFormatting sqref="AG266">
    <cfRule type="expression" dxfId="389" priority="390">
      <formula>INDIRECT(ADDRESS(ROW(),COLUMN()))=TRUNC(INDIRECT(ADDRESS(ROW(),COLUMN())))</formula>
    </cfRule>
  </conditionalFormatting>
  <conditionalFormatting sqref="AH267:AM267">
    <cfRule type="expression" dxfId="388" priority="389">
      <formula>INDIRECT(ADDRESS(ROW(),COLUMN()))=TRUNC(INDIRECT(ADDRESS(ROW(),COLUMN())))</formula>
    </cfRule>
  </conditionalFormatting>
  <conditionalFormatting sqref="AH266:AM266">
    <cfRule type="expression" dxfId="387" priority="388">
      <formula>INDIRECT(ADDRESS(ROW(),COLUMN()))=TRUNC(INDIRECT(ADDRESS(ROW(),COLUMN())))</formula>
    </cfRule>
  </conditionalFormatting>
  <conditionalFormatting sqref="AN267">
    <cfRule type="expression" dxfId="386" priority="387">
      <formula>INDIRECT(ADDRESS(ROW(),COLUMN()))=TRUNC(INDIRECT(ADDRESS(ROW(),COLUMN())))</formula>
    </cfRule>
  </conditionalFormatting>
  <conditionalFormatting sqref="AN266">
    <cfRule type="expression" dxfId="385" priority="386">
      <formula>INDIRECT(ADDRESS(ROW(),COLUMN()))=TRUNC(INDIRECT(ADDRESS(ROW(),COLUMN())))</formula>
    </cfRule>
  </conditionalFormatting>
  <conditionalFormatting sqref="AO267:AT267">
    <cfRule type="expression" dxfId="384" priority="385">
      <formula>INDIRECT(ADDRESS(ROW(),COLUMN()))=TRUNC(INDIRECT(ADDRESS(ROW(),COLUMN())))</formula>
    </cfRule>
  </conditionalFormatting>
  <conditionalFormatting sqref="AO266:AT266">
    <cfRule type="expression" dxfId="383" priority="384">
      <formula>INDIRECT(ADDRESS(ROW(),COLUMN()))=TRUNC(INDIRECT(ADDRESS(ROW(),COLUMN())))</formula>
    </cfRule>
  </conditionalFormatting>
  <conditionalFormatting sqref="AU267">
    <cfRule type="expression" dxfId="382" priority="383">
      <formula>INDIRECT(ADDRESS(ROW(),COLUMN()))=TRUNC(INDIRECT(ADDRESS(ROW(),COLUMN())))</formula>
    </cfRule>
  </conditionalFormatting>
  <conditionalFormatting sqref="AU266">
    <cfRule type="expression" dxfId="381" priority="382">
      <formula>INDIRECT(ADDRESS(ROW(),COLUMN()))=TRUNC(INDIRECT(ADDRESS(ROW(),COLUMN())))</formula>
    </cfRule>
  </conditionalFormatting>
  <conditionalFormatting sqref="AV267:AW267">
    <cfRule type="expression" dxfId="380" priority="381">
      <formula>INDIRECT(ADDRESS(ROW(),COLUMN()))=TRUNC(INDIRECT(ADDRESS(ROW(),COLUMN())))</formula>
    </cfRule>
  </conditionalFormatting>
  <conditionalFormatting sqref="AV266:AW266">
    <cfRule type="expression" dxfId="379" priority="380">
      <formula>INDIRECT(ADDRESS(ROW(),COLUMN()))=TRUNC(INDIRECT(ADDRESS(ROW(),COLUMN())))</formula>
    </cfRule>
  </conditionalFormatting>
  <conditionalFormatting sqref="AX269:BA270">
    <cfRule type="expression" dxfId="378" priority="379">
      <formula>INDIRECT(ADDRESS(ROW(),COLUMN()))=TRUNC(INDIRECT(ADDRESS(ROW(),COLUMN())))</formula>
    </cfRule>
  </conditionalFormatting>
  <conditionalFormatting sqref="S270">
    <cfRule type="expression" dxfId="377" priority="378">
      <formula>INDIRECT(ADDRESS(ROW(),COLUMN()))=TRUNC(INDIRECT(ADDRESS(ROW(),COLUMN())))</formula>
    </cfRule>
  </conditionalFormatting>
  <conditionalFormatting sqref="S269">
    <cfRule type="expression" dxfId="376" priority="377">
      <formula>INDIRECT(ADDRESS(ROW(),COLUMN()))=TRUNC(INDIRECT(ADDRESS(ROW(),COLUMN())))</formula>
    </cfRule>
  </conditionalFormatting>
  <conditionalFormatting sqref="T270:Y270">
    <cfRule type="expression" dxfId="375" priority="376">
      <formula>INDIRECT(ADDRESS(ROW(),COLUMN()))=TRUNC(INDIRECT(ADDRESS(ROW(),COLUMN())))</formula>
    </cfRule>
  </conditionalFormatting>
  <conditionalFormatting sqref="T269:Y269">
    <cfRule type="expression" dxfId="374" priority="375">
      <formula>INDIRECT(ADDRESS(ROW(),COLUMN()))=TRUNC(INDIRECT(ADDRESS(ROW(),COLUMN())))</formula>
    </cfRule>
  </conditionalFormatting>
  <conditionalFormatting sqref="Z270">
    <cfRule type="expression" dxfId="373" priority="374">
      <formula>INDIRECT(ADDRESS(ROW(),COLUMN()))=TRUNC(INDIRECT(ADDRESS(ROW(),COLUMN())))</formula>
    </cfRule>
  </conditionalFormatting>
  <conditionalFormatting sqref="Z269">
    <cfRule type="expression" dxfId="372" priority="373">
      <formula>INDIRECT(ADDRESS(ROW(),COLUMN()))=TRUNC(INDIRECT(ADDRESS(ROW(),COLUMN())))</formula>
    </cfRule>
  </conditionalFormatting>
  <conditionalFormatting sqref="AA270:AF270">
    <cfRule type="expression" dxfId="371" priority="372">
      <formula>INDIRECT(ADDRESS(ROW(),COLUMN()))=TRUNC(INDIRECT(ADDRESS(ROW(),COLUMN())))</formula>
    </cfRule>
  </conditionalFormatting>
  <conditionalFormatting sqref="AA269:AF269">
    <cfRule type="expression" dxfId="370" priority="371">
      <formula>INDIRECT(ADDRESS(ROW(),COLUMN()))=TRUNC(INDIRECT(ADDRESS(ROW(),COLUMN())))</formula>
    </cfRule>
  </conditionalFormatting>
  <conditionalFormatting sqref="AG270">
    <cfRule type="expression" dxfId="369" priority="370">
      <formula>INDIRECT(ADDRESS(ROW(),COLUMN()))=TRUNC(INDIRECT(ADDRESS(ROW(),COLUMN())))</formula>
    </cfRule>
  </conditionalFormatting>
  <conditionalFormatting sqref="AG269">
    <cfRule type="expression" dxfId="368" priority="369">
      <formula>INDIRECT(ADDRESS(ROW(),COLUMN()))=TRUNC(INDIRECT(ADDRESS(ROW(),COLUMN())))</formula>
    </cfRule>
  </conditionalFormatting>
  <conditionalFormatting sqref="AH270:AM270">
    <cfRule type="expression" dxfId="367" priority="368">
      <formula>INDIRECT(ADDRESS(ROW(),COLUMN()))=TRUNC(INDIRECT(ADDRESS(ROW(),COLUMN())))</formula>
    </cfRule>
  </conditionalFormatting>
  <conditionalFormatting sqref="AH269:AM269">
    <cfRule type="expression" dxfId="366" priority="367">
      <formula>INDIRECT(ADDRESS(ROW(),COLUMN()))=TRUNC(INDIRECT(ADDRESS(ROW(),COLUMN())))</formula>
    </cfRule>
  </conditionalFormatting>
  <conditionalFormatting sqref="AN270">
    <cfRule type="expression" dxfId="365" priority="366">
      <formula>INDIRECT(ADDRESS(ROW(),COLUMN()))=TRUNC(INDIRECT(ADDRESS(ROW(),COLUMN())))</formula>
    </cfRule>
  </conditionalFormatting>
  <conditionalFormatting sqref="AN269">
    <cfRule type="expression" dxfId="364" priority="365">
      <formula>INDIRECT(ADDRESS(ROW(),COLUMN()))=TRUNC(INDIRECT(ADDRESS(ROW(),COLUMN())))</formula>
    </cfRule>
  </conditionalFormatting>
  <conditionalFormatting sqref="AO270:AT270">
    <cfRule type="expression" dxfId="363" priority="364">
      <formula>INDIRECT(ADDRESS(ROW(),COLUMN()))=TRUNC(INDIRECT(ADDRESS(ROW(),COLUMN())))</formula>
    </cfRule>
  </conditionalFormatting>
  <conditionalFormatting sqref="AO269:AT269">
    <cfRule type="expression" dxfId="362" priority="363">
      <formula>INDIRECT(ADDRESS(ROW(),COLUMN()))=TRUNC(INDIRECT(ADDRESS(ROW(),COLUMN())))</formula>
    </cfRule>
  </conditionalFormatting>
  <conditionalFormatting sqref="AU270">
    <cfRule type="expression" dxfId="361" priority="362">
      <formula>INDIRECT(ADDRESS(ROW(),COLUMN()))=TRUNC(INDIRECT(ADDRESS(ROW(),COLUMN())))</formula>
    </cfRule>
  </conditionalFormatting>
  <conditionalFormatting sqref="AU269">
    <cfRule type="expression" dxfId="360" priority="361">
      <formula>INDIRECT(ADDRESS(ROW(),COLUMN()))=TRUNC(INDIRECT(ADDRESS(ROW(),COLUMN())))</formula>
    </cfRule>
  </conditionalFormatting>
  <conditionalFormatting sqref="AV270:AW270">
    <cfRule type="expression" dxfId="359" priority="360">
      <formula>INDIRECT(ADDRESS(ROW(),COLUMN()))=TRUNC(INDIRECT(ADDRESS(ROW(),COLUMN())))</formula>
    </cfRule>
  </conditionalFormatting>
  <conditionalFormatting sqref="AV269:AW269">
    <cfRule type="expression" dxfId="358" priority="359">
      <formula>INDIRECT(ADDRESS(ROW(),COLUMN()))=TRUNC(INDIRECT(ADDRESS(ROW(),COLUMN())))</formula>
    </cfRule>
  </conditionalFormatting>
  <conditionalFormatting sqref="AX272:BA273">
    <cfRule type="expression" dxfId="357" priority="358">
      <formula>INDIRECT(ADDRESS(ROW(),COLUMN()))=TRUNC(INDIRECT(ADDRESS(ROW(),COLUMN())))</formula>
    </cfRule>
  </conditionalFormatting>
  <conditionalFormatting sqref="S273">
    <cfRule type="expression" dxfId="356" priority="357">
      <formula>INDIRECT(ADDRESS(ROW(),COLUMN()))=TRUNC(INDIRECT(ADDRESS(ROW(),COLUMN())))</formula>
    </cfRule>
  </conditionalFormatting>
  <conditionalFormatting sqref="S272">
    <cfRule type="expression" dxfId="355" priority="356">
      <formula>INDIRECT(ADDRESS(ROW(),COLUMN()))=TRUNC(INDIRECT(ADDRESS(ROW(),COLUMN())))</formula>
    </cfRule>
  </conditionalFormatting>
  <conditionalFormatting sqref="T273:Y273">
    <cfRule type="expression" dxfId="354" priority="355">
      <formula>INDIRECT(ADDRESS(ROW(),COLUMN()))=TRUNC(INDIRECT(ADDRESS(ROW(),COLUMN())))</formula>
    </cfRule>
  </conditionalFormatting>
  <conditionalFormatting sqref="T272:Y272">
    <cfRule type="expression" dxfId="353" priority="354">
      <formula>INDIRECT(ADDRESS(ROW(),COLUMN()))=TRUNC(INDIRECT(ADDRESS(ROW(),COLUMN())))</formula>
    </cfRule>
  </conditionalFormatting>
  <conditionalFormatting sqref="Z273">
    <cfRule type="expression" dxfId="352" priority="353">
      <formula>INDIRECT(ADDRESS(ROW(),COLUMN()))=TRUNC(INDIRECT(ADDRESS(ROW(),COLUMN())))</formula>
    </cfRule>
  </conditionalFormatting>
  <conditionalFormatting sqref="Z272">
    <cfRule type="expression" dxfId="351" priority="352">
      <formula>INDIRECT(ADDRESS(ROW(),COLUMN()))=TRUNC(INDIRECT(ADDRESS(ROW(),COLUMN())))</formula>
    </cfRule>
  </conditionalFormatting>
  <conditionalFormatting sqref="AA273:AF273">
    <cfRule type="expression" dxfId="350" priority="351">
      <formula>INDIRECT(ADDRESS(ROW(),COLUMN()))=TRUNC(INDIRECT(ADDRESS(ROW(),COLUMN())))</formula>
    </cfRule>
  </conditionalFormatting>
  <conditionalFormatting sqref="AA272:AF272">
    <cfRule type="expression" dxfId="349" priority="350">
      <formula>INDIRECT(ADDRESS(ROW(),COLUMN()))=TRUNC(INDIRECT(ADDRESS(ROW(),COLUMN())))</formula>
    </cfRule>
  </conditionalFormatting>
  <conditionalFormatting sqref="AG273">
    <cfRule type="expression" dxfId="348" priority="349">
      <formula>INDIRECT(ADDRESS(ROW(),COLUMN()))=TRUNC(INDIRECT(ADDRESS(ROW(),COLUMN())))</formula>
    </cfRule>
  </conditionalFormatting>
  <conditionalFormatting sqref="AG272">
    <cfRule type="expression" dxfId="347" priority="348">
      <formula>INDIRECT(ADDRESS(ROW(),COLUMN()))=TRUNC(INDIRECT(ADDRESS(ROW(),COLUMN())))</formula>
    </cfRule>
  </conditionalFormatting>
  <conditionalFormatting sqref="AH273:AM273">
    <cfRule type="expression" dxfId="346" priority="347">
      <formula>INDIRECT(ADDRESS(ROW(),COLUMN()))=TRUNC(INDIRECT(ADDRESS(ROW(),COLUMN())))</formula>
    </cfRule>
  </conditionalFormatting>
  <conditionalFormatting sqref="AH272:AM272">
    <cfRule type="expression" dxfId="345" priority="346">
      <formula>INDIRECT(ADDRESS(ROW(),COLUMN()))=TRUNC(INDIRECT(ADDRESS(ROW(),COLUMN())))</formula>
    </cfRule>
  </conditionalFormatting>
  <conditionalFormatting sqref="AN273">
    <cfRule type="expression" dxfId="344" priority="345">
      <formula>INDIRECT(ADDRESS(ROW(),COLUMN()))=TRUNC(INDIRECT(ADDRESS(ROW(),COLUMN())))</formula>
    </cfRule>
  </conditionalFormatting>
  <conditionalFormatting sqref="AN272">
    <cfRule type="expression" dxfId="343" priority="344">
      <formula>INDIRECT(ADDRESS(ROW(),COLUMN()))=TRUNC(INDIRECT(ADDRESS(ROW(),COLUMN())))</formula>
    </cfRule>
  </conditionalFormatting>
  <conditionalFormatting sqref="AO273:AT273">
    <cfRule type="expression" dxfId="342" priority="343">
      <formula>INDIRECT(ADDRESS(ROW(),COLUMN()))=TRUNC(INDIRECT(ADDRESS(ROW(),COLUMN())))</formula>
    </cfRule>
  </conditionalFormatting>
  <conditionalFormatting sqref="AO272:AT272">
    <cfRule type="expression" dxfId="341" priority="342">
      <formula>INDIRECT(ADDRESS(ROW(),COLUMN()))=TRUNC(INDIRECT(ADDRESS(ROW(),COLUMN())))</formula>
    </cfRule>
  </conditionalFormatting>
  <conditionalFormatting sqref="AU273">
    <cfRule type="expression" dxfId="340" priority="341">
      <formula>INDIRECT(ADDRESS(ROW(),COLUMN()))=TRUNC(INDIRECT(ADDRESS(ROW(),COLUMN())))</formula>
    </cfRule>
  </conditionalFormatting>
  <conditionalFormatting sqref="AU272">
    <cfRule type="expression" dxfId="339" priority="340">
      <formula>INDIRECT(ADDRESS(ROW(),COLUMN()))=TRUNC(INDIRECT(ADDRESS(ROW(),COLUMN())))</formula>
    </cfRule>
  </conditionalFormatting>
  <conditionalFormatting sqref="AV273:AW273">
    <cfRule type="expression" dxfId="338" priority="339">
      <formula>INDIRECT(ADDRESS(ROW(),COLUMN()))=TRUNC(INDIRECT(ADDRESS(ROW(),COLUMN())))</formula>
    </cfRule>
  </conditionalFormatting>
  <conditionalFormatting sqref="AV272:AW272">
    <cfRule type="expression" dxfId="337" priority="338">
      <formula>INDIRECT(ADDRESS(ROW(),COLUMN()))=TRUNC(INDIRECT(ADDRESS(ROW(),COLUMN())))</formula>
    </cfRule>
  </conditionalFormatting>
  <conditionalFormatting sqref="AX275:BA276">
    <cfRule type="expression" dxfId="336" priority="337">
      <formula>INDIRECT(ADDRESS(ROW(),COLUMN()))=TRUNC(INDIRECT(ADDRESS(ROW(),COLUMN())))</formula>
    </cfRule>
  </conditionalFormatting>
  <conditionalFormatting sqref="S276">
    <cfRule type="expression" dxfId="335" priority="336">
      <formula>INDIRECT(ADDRESS(ROW(),COLUMN()))=TRUNC(INDIRECT(ADDRESS(ROW(),COLUMN())))</formula>
    </cfRule>
  </conditionalFormatting>
  <conditionalFormatting sqref="S275">
    <cfRule type="expression" dxfId="334" priority="335">
      <formula>INDIRECT(ADDRESS(ROW(),COLUMN()))=TRUNC(INDIRECT(ADDRESS(ROW(),COLUMN())))</formula>
    </cfRule>
  </conditionalFormatting>
  <conditionalFormatting sqref="T276:Y276">
    <cfRule type="expression" dxfId="333" priority="334">
      <formula>INDIRECT(ADDRESS(ROW(),COLUMN()))=TRUNC(INDIRECT(ADDRESS(ROW(),COLUMN())))</formula>
    </cfRule>
  </conditionalFormatting>
  <conditionalFormatting sqref="T275:Y275">
    <cfRule type="expression" dxfId="332" priority="333">
      <formula>INDIRECT(ADDRESS(ROW(),COLUMN()))=TRUNC(INDIRECT(ADDRESS(ROW(),COLUMN())))</formula>
    </cfRule>
  </conditionalFormatting>
  <conditionalFormatting sqref="Z276">
    <cfRule type="expression" dxfId="331" priority="332">
      <formula>INDIRECT(ADDRESS(ROW(),COLUMN()))=TRUNC(INDIRECT(ADDRESS(ROW(),COLUMN())))</formula>
    </cfRule>
  </conditionalFormatting>
  <conditionalFormatting sqref="Z275">
    <cfRule type="expression" dxfId="330" priority="331">
      <formula>INDIRECT(ADDRESS(ROW(),COLUMN()))=TRUNC(INDIRECT(ADDRESS(ROW(),COLUMN())))</formula>
    </cfRule>
  </conditionalFormatting>
  <conditionalFormatting sqref="AA276:AF276">
    <cfRule type="expression" dxfId="329" priority="330">
      <formula>INDIRECT(ADDRESS(ROW(),COLUMN()))=TRUNC(INDIRECT(ADDRESS(ROW(),COLUMN())))</formula>
    </cfRule>
  </conditionalFormatting>
  <conditionalFormatting sqref="AA275:AF275">
    <cfRule type="expression" dxfId="328" priority="329">
      <formula>INDIRECT(ADDRESS(ROW(),COLUMN()))=TRUNC(INDIRECT(ADDRESS(ROW(),COLUMN())))</formula>
    </cfRule>
  </conditionalFormatting>
  <conditionalFormatting sqref="AG276">
    <cfRule type="expression" dxfId="327" priority="328">
      <formula>INDIRECT(ADDRESS(ROW(),COLUMN()))=TRUNC(INDIRECT(ADDRESS(ROW(),COLUMN())))</formula>
    </cfRule>
  </conditionalFormatting>
  <conditionalFormatting sqref="AG275">
    <cfRule type="expression" dxfId="326" priority="327">
      <formula>INDIRECT(ADDRESS(ROW(),COLUMN()))=TRUNC(INDIRECT(ADDRESS(ROW(),COLUMN())))</formula>
    </cfRule>
  </conditionalFormatting>
  <conditionalFormatting sqref="AH276:AM276">
    <cfRule type="expression" dxfId="325" priority="326">
      <formula>INDIRECT(ADDRESS(ROW(),COLUMN()))=TRUNC(INDIRECT(ADDRESS(ROW(),COLUMN())))</formula>
    </cfRule>
  </conditionalFormatting>
  <conditionalFormatting sqref="AH275:AM275">
    <cfRule type="expression" dxfId="324" priority="325">
      <formula>INDIRECT(ADDRESS(ROW(),COLUMN()))=TRUNC(INDIRECT(ADDRESS(ROW(),COLUMN())))</formula>
    </cfRule>
  </conditionalFormatting>
  <conditionalFormatting sqref="AN276">
    <cfRule type="expression" dxfId="323" priority="324">
      <formula>INDIRECT(ADDRESS(ROW(),COLUMN()))=TRUNC(INDIRECT(ADDRESS(ROW(),COLUMN())))</formula>
    </cfRule>
  </conditionalFormatting>
  <conditionalFormatting sqref="AN275">
    <cfRule type="expression" dxfId="322" priority="323">
      <formula>INDIRECT(ADDRESS(ROW(),COLUMN()))=TRUNC(INDIRECT(ADDRESS(ROW(),COLUMN())))</formula>
    </cfRule>
  </conditionalFormatting>
  <conditionalFormatting sqref="AO276:AT276">
    <cfRule type="expression" dxfId="321" priority="322">
      <formula>INDIRECT(ADDRESS(ROW(),COLUMN()))=TRUNC(INDIRECT(ADDRESS(ROW(),COLUMN())))</formula>
    </cfRule>
  </conditionalFormatting>
  <conditionalFormatting sqref="AO275:AT275">
    <cfRule type="expression" dxfId="320" priority="321">
      <formula>INDIRECT(ADDRESS(ROW(),COLUMN()))=TRUNC(INDIRECT(ADDRESS(ROW(),COLUMN())))</formula>
    </cfRule>
  </conditionalFormatting>
  <conditionalFormatting sqref="AU276">
    <cfRule type="expression" dxfId="319" priority="320">
      <formula>INDIRECT(ADDRESS(ROW(),COLUMN()))=TRUNC(INDIRECT(ADDRESS(ROW(),COLUMN())))</formula>
    </cfRule>
  </conditionalFormatting>
  <conditionalFormatting sqref="AU275">
    <cfRule type="expression" dxfId="318" priority="319">
      <formula>INDIRECT(ADDRESS(ROW(),COLUMN()))=TRUNC(INDIRECT(ADDRESS(ROW(),COLUMN())))</formula>
    </cfRule>
  </conditionalFormatting>
  <conditionalFormatting sqref="AV276:AW276">
    <cfRule type="expression" dxfId="317" priority="318">
      <formula>INDIRECT(ADDRESS(ROW(),COLUMN()))=TRUNC(INDIRECT(ADDRESS(ROW(),COLUMN())))</formula>
    </cfRule>
  </conditionalFormatting>
  <conditionalFormatting sqref="AV275:AW275">
    <cfRule type="expression" dxfId="316" priority="317">
      <formula>INDIRECT(ADDRESS(ROW(),COLUMN()))=TRUNC(INDIRECT(ADDRESS(ROW(),COLUMN())))</formula>
    </cfRule>
  </conditionalFormatting>
  <conditionalFormatting sqref="AX278:BA279">
    <cfRule type="expression" dxfId="315" priority="316">
      <formula>INDIRECT(ADDRESS(ROW(),COLUMN()))=TRUNC(INDIRECT(ADDRESS(ROW(),COLUMN())))</formula>
    </cfRule>
  </conditionalFormatting>
  <conditionalFormatting sqref="S279">
    <cfRule type="expression" dxfId="314" priority="315">
      <formula>INDIRECT(ADDRESS(ROW(),COLUMN()))=TRUNC(INDIRECT(ADDRESS(ROW(),COLUMN())))</formula>
    </cfRule>
  </conditionalFormatting>
  <conditionalFormatting sqref="S278">
    <cfRule type="expression" dxfId="313" priority="314">
      <formula>INDIRECT(ADDRESS(ROW(),COLUMN()))=TRUNC(INDIRECT(ADDRESS(ROW(),COLUMN())))</formula>
    </cfRule>
  </conditionalFormatting>
  <conditionalFormatting sqref="T279:Y279">
    <cfRule type="expression" dxfId="312" priority="313">
      <formula>INDIRECT(ADDRESS(ROW(),COLUMN()))=TRUNC(INDIRECT(ADDRESS(ROW(),COLUMN())))</formula>
    </cfRule>
  </conditionalFormatting>
  <conditionalFormatting sqref="T278:Y278">
    <cfRule type="expression" dxfId="311" priority="312">
      <formula>INDIRECT(ADDRESS(ROW(),COLUMN()))=TRUNC(INDIRECT(ADDRESS(ROW(),COLUMN())))</formula>
    </cfRule>
  </conditionalFormatting>
  <conditionalFormatting sqref="Z279">
    <cfRule type="expression" dxfId="310" priority="311">
      <formula>INDIRECT(ADDRESS(ROW(),COLUMN()))=TRUNC(INDIRECT(ADDRESS(ROW(),COLUMN())))</formula>
    </cfRule>
  </conditionalFormatting>
  <conditionalFormatting sqref="Z278">
    <cfRule type="expression" dxfId="309" priority="310">
      <formula>INDIRECT(ADDRESS(ROW(),COLUMN()))=TRUNC(INDIRECT(ADDRESS(ROW(),COLUMN())))</formula>
    </cfRule>
  </conditionalFormatting>
  <conditionalFormatting sqref="AA279:AF279">
    <cfRule type="expression" dxfId="308" priority="309">
      <formula>INDIRECT(ADDRESS(ROW(),COLUMN()))=TRUNC(INDIRECT(ADDRESS(ROW(),COLUMN())))</formula>
    </cfRule>
  </conditionalFormatting>
  <conditionalFormatting sqref="AA278:AF278">
    <cfRule type="expression" dxfId="307" priority="308">
      <formula>INDIRECT(ADDRESS(ROW(),COLUMN()))=TRUNC(INDIRECT(ADDRESS(ROW(),COLUMN())))</formula>
    </cfRule>
  </conditionalFormatting>
  <conditionalFormatting sqref="AG279">
    <cfRule type="expression" dxfId="306" priority="307">
      <formula>INDIRECT(ADDRESS(ROW(),COLUMN()))=TRUNC(INDIRECT(ADDRESS(ROW(),COLUMN())))</formula>
    </cfRule>
  </conditionalFormatting>
  <conditionalFormatting sqref="AG278">
    <cfRule type="expression" dxfId="305" priority="306">
      <formula>INDIRECT(ADDRESS(ROW(),COLUMN()))=TRUNC(INDIRECT(ADDRESS(ROW(),COLUMN())))</formula>
    </cfRule>
  </conditionalFormatting>
  <conditionalFormatting sqref="AH279:AM279">
    <cfRule type="expression" dxfId="304" priority="305">
      <formula>INDIRECT(ADDRESS(ROW(),COLUMN()))=TRUNC(INDIRECT(ADDRESS(ROW(),COLUMN())))</formula>
    </cfRule>
  </conditionalFormatting>
  <conditionalFormatting sqref="AH278:AM278">
    <cfRule type="expression" dxfId="303" priority="304">
      <formula>INDIRECT(ADDRESS(ROW(),COLUMN()))=TRUNC(INDIRECT(ADDRESS(ROW(),COLUMN())))</formula>
    </cfRule>
  </conditionalFormatting>
  <conditionalFormatting sqref="AN279">
    <cfRule type="expression" dxfId="302" priority="303">
      <formula>INDIRECT(ADDRESS(ROW(),COLUMN()))=TRUNC(INDIRECT(ADDRESS(ROW(),COLUMN())))</formula>
    </cfRule>
  </conditionalFormatting>
  <conditionalFormatting sqref="AN278">
    <cfRule type="expression" dxfId="301" priority="302">
      <formula>INDIRECT(ADDRESS(ROW(),COLUMN()))=TRUNC(INDIRECT(ADDRESS(ROW(),COLUMN())))</formula>
    </cfRule>
  </conditionalFormatting>
  <conditionalFormatting sqref="AO279:AT279">
    <cfRule type="expression" dxfId="300" priority="301">
      <formula>INDIRECT(ADDRESS(ROW(),COLUMN()))=TRUNC(INDIRECT(ADDRESS(ROW(),COLUMN())))</formula>
    </cfRule>
  </conditionalFormatting>
  <conditionalFormatting sqref="AO278:AT278">
    <cfRule type="expression" dxfId="299" priority="300">
      <formula>INDIRECT(ADDRESS(ROW(),COLUMN()))=TRUNC(INDIRECT(ADDRESS(ROW(),COLUMN())))</formula>
    </cfRule>
  </conditionalFormatting>
  <conditionalFormatting sqref="AU279">
    <cfRule type="expression" dxfId="298" priority="299">
      <formula>INDIRECT(ADDRESS(ROW(),COLUMN()))=TRUNC(INDIRECT(ADDRESS(ROW(),COLUMN())))</formula>
    </cfRule>
  </conditionalFormatting>
  <conditionalFormatting sqref="AU278">
    <cfRule type="expression" dxfId="297" priority="298">
      <formula>INDIRECT(ADDRESS(ROW(),COLUMN()))=TRUNC(INDIRECT(ADDRESS(ROW(),COLUMN())))</formula>
    </cfRule>
  </conditionalFormatting>
  <conditionalFormatting sqref="AV279:AW279">
    <cfRule type="expression" dxfId="296" priority="297">
      <formula>INDIRECT(ADDRESS(ROW(),COLUMN()))=TRUNC(INDIRECT(ADDRESS(ROW(),COLUMN())))</formula>
    </cfRule>
  </conditionalFormatting>
  <conditionalFormatting sqref="AV278:AW278">
    <cfRule type="expression" dxfId="295" priority="296">
      <formula>INDIRECT(ADDRESS(ROW(),COLUMN()))=TRUNC(INDIRECT(ADDRESS(ROW(),COLUMN())))</formula>
    </cfRule>
  </conditionalFormatting>
  <conditionalFormatting sqref="AX281:BA282">
    <cfRule type="expression" dxfId="294" priority="295">
      <formula>INDIRECT(ADDRESS(ROW(),COLUMN()))=TRUNC(INDIRECT(ADDRESS(ROW(),COLUMN())))</formula>
    </cfRule>
  </conditionalFormatting>
  <conditionalFormatting sqref="S282">
    <cfRule type="expression" dxfId="293" priority="294">
      <formula>INDIRECT(ADDRESS(ROW(),COLUMN()))=TRUNC(INDIRECT(ADDRESS(ROW(),COLUMN())))</formula>
    </cfRule>
  </conditionalFormatting>
  <conditionalFormatting sqref="S281">
    <cfRule type="expression" dxfId="292" priority="293">
      <formula>INDIRECT(ADDRESS(ROW(),COLUMN()))=TRUNC(INDIRECT(ADDRESS(ROW(),COLUMN())))</formula>
    </cfRule>
  </conditionalFormatting>
  <conditionalFormatting sqref="T282:Y282">
    <cfRule type="expression" dxfId="291" priority="292">
      <formula>INDIRECT(ADDRESS(ROW(),COLUMN()))=TRUNC(INDIRECT(ADDRESS(ROW(),COLUMN())))</formula>
    </cfRule>
  </conditionalFormatting>
  <conditionalFormatting sqref="T281:Y281">
    <cfRule type="expression" dxfId="290" priority="291">
      <formula>INDIRECT(ADDRESS(ROW(),COLUMN()))=TRUNC(INDIRECT(ADDRESS(ROW(),COLUMN())))</formula>
    </cfRule>
  </conditionalFormatting>
  <conditionalFormatting sqref="Z282">
    <cfRule type="expression" dxfId="289" priority="290">
      <formula>INDIRECT(ADDRESS(ROW(),COLUMN()))=TRUNC(INDIRECT(ADDRESS(ROW(),COLUMN())))</formula>
    </cfRule>
  </conditionalFormatting>
  <conditionalFormatting sqref="Z281">
    <cfRule type="expression" dxfId="288" priority="289">
      <formula>INDIRECT(ADDRESS(ROW(),COLUMN()))=TRUNC(INDIRECT(ADDRESS(ROW(),COLUMN())))</formula>
    </cfRule>
  </conditionalFormatting>
  <conditionalFormatting sqref="AA282:AF282">
    <cfRule type="expression" dxfId="287" priority="288">
      <formula>INDIRECT(ADDRESS(ROW(),COLUMN()))=TRUNC(INDIRECT(ADDRESS(ROW(),COLUMN())))</formula>
    </cfRule>
  </conditionalFormatting>
  <conditionalFormatting sqref="AA281:AF281">
    <cfRule type="expression" dxfId="286" priority="287">
      <formula>INDIRECT(ADDRESS(ROW(),COLUMN()))=TRUNC(INDIRECT(ADDRESS(ROW(),COLUMN())))</formula>
    </cfRule>
  </conditionalFormatting>
  <conditionalFormatting sqref="AG282">
    <cfRule type="expression" dxfId="285" priority="286">
      <formula>INDIRECT(ADDRESS(ROW(),COLUMN()))=TRUNC(INDIRECT(ADDRESS(ROW(),COLUMN())))</formula>
    </cfRule>
  </conditionalFormatting>
  <conditionalFormatting sqref="AG281">
    <cfRule type="expression" dxfId="284" priority="285">
      <formula>INDIRECT(ADDRESS(ROW(),COLUMN()))=TRUNC(INDIRECT(ADDRESS(ROW(),COLUMN())))</formula>
    </cfRule>
  </conditionalFormatting>
  <conditionalFormatting sqref="AH282:AM282">
    <cfRule type="expression" dxfId="283" priority="284">
      <formula>INDIRECT(ADDRESS(ROW(),COLUMN()))=TRUNC(INDIRECT(ADDRESS(ROW(),COLUMN())))</formula>
    </cfRule>
  </conditionalFormatting>
  <conditionalFormatting sqref="AH281:AM281">
    <cfRule type="expression" dxfId="282" priority="283">
      <formula>INDIRECT(ADDRESS(ROW(),COLUMN()))=TRUNC(INDIRECT(ADDRESS(ROW(),COLUMN())))</formula>
    </cfRule>
  </conditionalFormatting>
  <conditionalFormatting sqref="AN282">
    <cfRule type="expression" dxfId="281" priority="282">
      <formula>INDIRECT(ADDRESS(ROW(),COLUMN()))=TRUNC(INDIRECT(ADDRESS(ROW(),COLUMN())))</formula>
    </cfRule>
  </conditionalFormatting>
  <conditionalFormatting sqref="AN281">
    <cfRule type="expression" dxfId="280" priority="281">
      <formula>INDIRECT(ADDRESS(ROW(),COLUMN()))=TRUNC(INDIRECT(ADDRESS(ROW(),COLUMN())))</formula>
    </cfRule>
  </conditionalFormatting>
  <conditionalFormatting sqref="AO282:AT282">
    <cfRule type="expression" dxfId="279" priority="280">
      <formula>INDIRECT(ADDRESS(ROW(),COLUMN()))=TRUNC(INDIRECT(ADDRESS(ROW(),COLUMN())))</formula>
    </cfRule>
  </conditionalFormatting>
  <conditionalFormatting sqref="AO281:AT281">
    <cfRule type="expression" dxfId="278" priority="279">
      <formula>INDIRECT(ADDRESS(ROW(),COLUMN()))=TRUNC(INDIRECT(ADDRESS(ROW(),COLUMN())))</formula>
    </cfRule>
  </conditionalFormatting>
  <conditionalFormatting sqref="AU282">
    <cfRule type="expression" dxfId="277" priority="278">
      <formula>INDIRECT(ADDRESS(ROW(),COLUMN()))=TRUNC(INDIRECT(ADDRESS(ROW(),COLUMN())))</formula>
    </cfRule>
  </conditionalFormatting>
  <conditionalFormatting sqref="AU281">
    <cfRule type="expression" dxfId="276" priority="277">
      <formula>INDIRECT(ADDRESS(ROW(),COLUMN()))=TRUNC(INDIRECT(ADDRESS(ROW(),COLUMN())))</formula>
    </cfRule>
  </conditionalFormatting>
  <conditionalFormatting sqref="AV282:AW282">
    <cfRule type="expression" dxfId="275" priority="276">
      <formula>INDIRECT(ADDRESS(ROW(),COLUMN()))=TRUNC(INDIRECT(ADDRESS(ROW(),COLUMN())))</formula>
    </cfRule>
  </conditionalFormatting>
  <conditionalFormatting sqref="AV281:AW281">
    <cfRule type="expression" dxfId="274" priority="275">
      <formula>INDIRECT(ADDRESS(ROW(),COLUMN()))=TRUNC(INDIRECT(ADDRESS(ROW(),COLUMN())))</formula>
    </cfRule>
  </conditionalFormatting>
  <conditionalFormatting sqref="AX284:BA285">
    <cfRule type="expression" dxfId="273" priority="274">
      <formula>INDIRECT(ADDRESS(ROW(),COLUMN()))=TRUNC(INDIRECT(ADDRESS(ROW(),COLUMN())))</formula>
    </cfRule>
  </conditionalFormatting>
  <conditionalFormatting sqref="S285">
    <cfRule type="expression" dxfId="272" priority="273">
      <formula>INDIRECT(ADDRESS(ROW(),COLUMN()))=TRUNC(INDIRECT(ADDRESS(ROW(),COLUMN())))</formula>
    </cfRule>
  </conditionalFormatting>
  <conditionalFormatting sqref="S284">
    <cfRule type="expression" dxfId="271" priority="272">
      <formula>INDIRECT(ADDRESS(ROW(),COLUMN()))=TRUNC(INDIRECT(ADDRESS(ROW(),COLUMN())))</formula>
    </cfRule>
  </conditionalFormatting>
  <conditionalFormatting sqref="T285:Y285">
    <cfRule type="expression" dxfId="270" priority="271">
      <formula>INDIRECT(ADDRESS(ROW(),COLUMN()))=TRUNC(INDIRECT(ADDRESS(ROW(),COLUMN())))</formula>
    </cfRule>
  </conditionalFormatting>
  <conditionalFormatting sqref="T284:Y284">
    <cfRule type="expression" dxfId="269" priority="270">
      <formula>INDIRECT(ADDRESS(ROW(),COLUMN()))=TRUNC(INDIRECT(ADDRESS(ROW(),COLUMN())))</formula>
    </cfRule>
  </conditionalFormatting>
  <conditionalFormatting sqref="Z285">
    <cfRule type="expression" dxfId="268" priority="269">
      <formula>INDIRECT(ADDRESS(ROW(),COLUMN()))=TRUNC(INDIRECT(ADDRESS(ROW(),COLUMN())))</formula>
    </cfRule>
  </conditionalFormatting>
  <conditionalFormatting sqref="Z284">
    <cfRule type="expression" dxfId="267" priority="268">
      <formula>INDIRECT(ADDRESS(ROW(),COLUMN()))=TRUNC(INDIRECT(ADDRESS(ROW(),COLUMN())))</formula>
    </cfRule>
  </conditionalFormatting>
  <conditionalFormatting sqref="AA285:AF285">
    <cfRule type="expression" dxfId="266" priority="267">
      <formula>INDIRECT(ADDRESS(ROW(),COLUMN()))=TRUNC(INDIRECT(ADDRESS(ROW(),COLUMN())))</formula>
    </cfRule>
  </conditionalFormatting>
  <conditionalFormatting sqref="AA284:AF284">
    <cfRule type="expression" dxfId="265" priority="266">
      <formula>INDIRECT(ADDRESS(ROW(),COLUMN()))=TRUNC(INDIRECT(ADDRESS(ROW(),COLUMN())))</formula>
    </cfRule>
  </conditionalFormatting>
  <conditionalFormatting sqref="AG285">
    <cfRule type="expression" dxfId="264" priority="265">
      <formula>INDIRECT(ADDRESS(ROW(),COLUMN()))=TRUNC(INDIRECT(ADDRESS(ROW(),COLUMN())))</formula>
    </cfRule>
  </conditionalFormatting>
  <conditionalFormatting sqref="AG284">
    <cfRule type="expression" dxfId="263" priority="264">
      <formula>INDIRECT(ADDRESS(ROW(),COLUMN()))=TRUNC(INDIRECT(ADDRESS(ROW(),COLUMN())))</formula>
    </cfRule>
  </conditionalFormatting>
  <conditionalFormatting sqref="AH285:AM285">
    <cfRule type="expression" dxfId="262" priority="263">
      <formula>INDIRECT(ADDRESS(ROW(),COLUMN()))=TRUNC(INDIRECT(ADDRESS(ROW(),COLUMN())))</formula>
    </cfRule>
  </conditionalFormatting>
  <conditionalFormatting sqref="AH284:AM284">
    <cfRule type="expression" dxfId="261" priority="262">
      <formula>INDIRECT(ADDRESS(ROW(),COLUMN()))=TRUNC(INDIRECT(ADDRESS(ROW(),COLUMN())))</formula>
    </cfRule>
  </conditionalFormatting>
  <conditionalFormatting sqref="AN285">
    <cfRule type="expression" dxfId="260" priority="261">
      <formula>INDIRECT(ADDRESS(ROW(),COLUMN()))=TRUNC(INDIRECT(ADDRESS(ROW(),COLUMN())))</formula>
    </cfRule>
  </conditionalFormatting>
  <conditionalFormatting sqref="AN284">
    <cfRule type="expression" dxfId="259" priority="260">
      <formula>INDIRECT(ADDRESS(ROW(),COLUMN()))=TRUNC(INDIRECT(ADDRESS(ROW(),COLUMN())))</formula>
    </cfRule>
  </conditionalFormatting>
  <conditionalFormatting sqref="AO285:AT285">
    <cfRule type="expression" dxfId="258" priority="259">
      <formula>INDIRECT(ADDRESS(ROW(),COLUMN()))=TRUNC(INDIRECT(ADDRESS(ROW(),COLUMN())))</formula>
    </cfRule>
  </conditionalFormatting>
  <conditionalFormatting sqref="AO284:AT284">
    <cfRule type="expression" dxfId="257" priority="258">
      <formula>INDIRECT(ADDRESS(ROW(),COLUMN()))=TRUNC(INDIRECT(ADDRESS(ROW(),COLUMN())))</formula>
    </cfRule>
  </conditionalFormatting>
  <conditionalFormatting sqref="AU285">
    <cfRule type="expression" dxfId="256" priority="257">
      <formula>INDIRECT(ADDRESS(ROW(),COLUMN()))=TRUNC(INDIRECT(ADDRESS(ROW(),COLUMN())))</formula>
    </cfRule>
  </conditionalFormatting>
  <conditionalFormatting sqref="AU284">
    <cfRule type="expression" dxfId="255" priority="256">
      <formula>INDIRECT(ADDRESS(ROW(),COLUMN()))=TRUNC(INDIRECT(ADDRESS(ROW(),COLUMN())))</formula>
    </cfRule>
  </conditionalFormatting>
  <conditionalFormatting sqref="AV285:AW285">
    <cfRule type="expression" dxfId="254" priority="255">
      <formula>INDIRECT(ADDRESS(ROW(),COLUMN()))=TRUNC(INDIRECT(ADDRESS(ROW(),COLUMN())))</formula>
    </cfRule>
  </conditionalFormatting>
  <conditionalFormatting sqref="AV284:AW284">
    <cfRule type="expression" dxfId="253" priority="254">
      <formula>INDIRECT(ADDRESS(ROW(),COLUMN()))=TRUNC(INDIRECT(ADDRESS(ROW(),COLUMN())))</formula>
    </cfRule>
  </conditionalFormatting>
  <conditionalFormatting sqref="AX287:BA288">
    <cfRule type="expression" dxfId="252" priority="253">
      <formula>INDIRECT(ADDRESS(ROW(),COLUMN()))=TRUNC(INDIRECT(ADDRESS(ROW(),COLUMN())))</formula>
    </cfRule>
  </conditionalFormatting>
  <conditionalFormatting sqref="S288">
    <cfRule type="expression" dxfId="251" priority="252">
      <formula>INDIRECT(ADDRESS(ROW(),COLUMN()))=TRUNC(INDIRECT(ADDRESS(ROW(),COLUMN())))</formula>
    </cfRule>
  </conditionalFormatting>
  <conditionalFormatting sqref="S287">
    <cfRule type="expression" dxfId="250" priority="251">
      <formula>INDIRECT(ADDRESS(ROW(),COLUMN()))=TRUNC(INDIRECT(ADDRESS(ROW(),COLUMN())))</formula>
    </cfRule>
  </conditionalFormatting>
  <conditionalFormatting sqref="T288:Y288">
    <cfRule type="expression" dxfId="249" priority="250">
      <formula>INDIRECT(ADDRESS(ROW(),COLUMN()))=TRUNC(INDIRECT(ADDRESS(ROW(),COLUMN())))</formula>
    </cfRule>
  </conditionalFormatting>
  <conditionalFormatting sqref="T287:Y287">
    <cfRule type="expression" dxfId="248" priority="249">
      <formula>INDIRECT(ADDRESS(ROW(),COLUMN()))=TRUNC(INDIRECT(ADDRESS(ROW(),COLUMN())))</formula>
    </cfRule>
  </conditionalFormatting>
  <conditionalFormatting sqref="Z288">
    <cfRule type="expression" dxfId="247" priority="248">
      <formula>INDIRECT(ADDRESS(ROW(),COLUMN()))=TRUNC(INDIRECT(ADDRESS(ROW(),COLUMN())))</formula>
    </cfRule>
  </conditionalFormatting>
  <conditionalFormatting sqref="Z287">
    <cfRule type="expression" dxfId="246" priority="247">
      <formula>INDIRECT(ADDRESS(ROW(),COLUMN()))=TRUNC(INDIRECT(ADDRESS(ROW(),COLUMN())))</formula>
    </cfRule>
  </conditionalFormatting>
  <conditionalFormatting sqref="AA288:AF288">
    <cfRule type="expression" dxfId="245" priority="246">
      <formula>INDIRECT(ADDRESS(ROW(),COLUMN()))=TRUNC(INDIRECT(ADDRESS(ROW(),COLUMN())))</formula>
    </cfRule>
  </conditionalFormatting>
  <conditionalFormatting sqref="AA287:AF287">
    <cfRule type="expression" dxfId="244" priority="245">
      <formula>INDIRECT(ADDRESS(ROW(),COLUMN()))=TRUNC(INDIRECT(ADDRESS(ROW(),COLUMN())))</formula>
    </cfRule>
  </conditionalFormatting>
  <conditionalFormatting sqref="AG288">
    <cfRule type="expression" dxfId="243" priority="244">
      <formula>INDIRECT(ADDRESS(ROW(),COLUMN()))=TRUNC(INDIRECT(ADDRESS(ROW(),COLUMN())))</formula>
    </cfRule>
  </conditionalFormatting>
  <conditionalFormatting sqref="AG287">
    <cfRule type="expression" dxfId="242" priority="243">
      <formula>INDIRECT(ADDRESS(ROW(),COLUMN()))=TRUNC(INDIRECT(ADDRESS(ROW(),COLUMN())))</formula>
    </cfRule>
  </conditionalFormatting>
  <conditionalFormatting sqref="AH288:AM288">
    <cfRule type="expression" dxfId="241" priority="242">
      <formula>INDIRECT(ADDRESS(ROW(),COLUMN()))=TRUNC(INDIRECT(ADDRESS(ROW(),COLUMN())))</formula>
    </cfRule>
  </conditionalFormatting>
  <conditionalFormatting sqref="AH287:AM287">
    <cfRule type="expression" dxfId="240" priority="241">
      <formula>INDIRECT(ADDRESS(ROW(),COLUMN()))=TRUNC(INDIRECT(ADDRESS(ROW(),COLUMN())))</formula>
    </cfRule>
  </conditionalFormatting>
  <conditionalFormatting sqref="AN288">
    <cfRule type="expression" dxfId="239" priority="240">
      <formula>INDIRECT(ADDRESS(ROW(),COLUMN()))=TRUNC(INDIRECT(ADDRESS(ROW(),COLUMN())))</formula>
    </cfRule>
  </conditionalFormatting>
  <conditionalFormatting sqref="AN287">
    <cfRule type="expression" dxfId="238" priority="239">
      <formula>INDIRECT(ADDRESS(ROW(),COLUMN()))=TRUNC(INDIRECT(ADDRESS(ROW(),COLUMN())))</formula>
    </cfRule>
  </conditionalFormatting>
  <conditionalFormatting sqref="AO288:AT288">
    <cfRule type="expression" dxfId="237" priority="238">
      <formula>INDIRECT(ADDRESS(ROW(),COLUMN()))=TRUNC(INDIRECT(ADDRESS(ROW(),COLUMN())))</formula>
    </cfRule>
  </conditionalFormatting>
  <conditionalFormatting sqref="AO287:AT287">
    <cfRule type="expression" dxfId="236" priority="237">
      <formula>INDIRECT(ADDRESS(ROW(),COLUMN()))=TRUNC(INDIRECT(ADDRESS(ROW(),COLUMN())))</formula>
    </cfRule>
  </conditionalFormatting>
  <conditionalFormatting sqref="AU288">
    <cfRule type="expression" dxfId="235" priority="236">
      <formula>INDIRECT(ADDRESS(ROW(),COLUMN()))=TRUNC(INDIRECT(ADDRESS(ROW(),COLUMN())))</formula>
    </cfRule>
  </conditionalFormatting>
  <conditionalFormatting sqref="AU287">
    <cfRule type="expression" dxfId="234" priority="235">
      <formula>INDIRECT(ADDRESS(ROW(),COLUMN()))=TRUNC(INDIRECT(ADDRESS(ROW(),COLUMN())))</formula>
    </cfRule>
  </conditionalFormatting>
  <conditionalFormatting sqref="AV288:AW288">
    <cfRule type="expression" dxfId="233" priority="234">
      <formula>INDIRECT(ADDRESS(ROW(),COLUMN()))=TRUNC(INDIRECT(ADDRESS(ROW(),COLUMN())))</formula>
    </cfRule>
  </conditionalFormatting>
  <conditionalFormatting sqref="AV287:AW287">
    <cfRule type="expression" dxfId="232" priority="233">
      <formula>INDIRECT(ADDRESS(ROW(),COLUMN()))=TRUNC(INDIRECT(ADDRESS(ROW(),COLUMN())))</formula>
    </cfRule>
  </conditionalFormatting>
  <conditionalFormatting sqref="AX290:BA291">
    <cfRule type="expression" dxfId="231" priority="232">
      <formula>INDIRECT(ADDRESS(ROW(),COLUMN()))=TRUNC(INDIRECT(ADDRESS(ROW(),COLUMN())))</formula>
    </cfRule>
  </conditionalFormatting>
  <conditionalFormatting sqref="S291">
    <cfRule type="expression" dxfId="230" priority="231">
      <formula>INDIRECT(ADDRESS(ROW(),COLUMN()))=TRUNC(INDIRECT(ADDRESS(ROW(),COLUMN())))</formula>
    </cfRule>
  </conditionalFormatting>
  <conditionalFormatting sqref="S290">
    <cfRule type="expression" dxfId="229" priority="230">
      <formula>INDIRECT(ADDRESS(ROW(),COLUMN()))=TRUNC(INDIRECT(ADDRESS(ROW(),COLUMN())))</formula>
    </cfRule>
  </conditionalFormatting>
  <conditionalFormatting sqref="T291:Y291">
    <cfRule type="expression" dxfId="228" priority="229">
      <formula>INDIRECT(ADDRESS(ROW(),COLUMN()))=TRUNC(INDIRECT(ADDRESS(ROW(),COLUMN())))</formula>
    </cfRule>
  </conditionalFormatting>
  <conditionalFormatting sqref="T290:Y290">
    <cfRule type="expression" dxfId="227" priority="228">
      <formula>INDIRECT(ADDRESS(ROW(),COLUMN()))=TRUNC(INDIRECT(ADDRESS(ROW(),COLUMN())))</formula>
    </cfRule>
  </conditionalFormatting>
  <conditionalFormatting sqref="Z291">
    <cfRule type="expression" dxfId="226" priority="227">
      <formula>INDIRECT(ADDRESS(ROW(),COLUMN()))=TRUNC(INDIRECT(ADDRESS(ROW(),COLUMN())))</formula>
    </cfRule>
  </conditionalFormatting>
  <conditionalFormatting sqref="Z290">
    <cfRule type="expression" dxfId="225" priority="226">
      <formula>INDIRECT(ADDRESS(ROW(),COLUMN()))=TRUNC(INDIRECT(ADDRESS(ROW(),COLUMN())))</formula>
    </cfRule>
  </conditionalFormatting>
  <conditionalFormatting sqref="AA291:AF291">
    <cfRule type="expression" dxfId="224" priority="225">
      <formula>INDIRECT(ADDRESS(ROW(),COLUMN()))=TRUNC(INDIRECT(ADDRESS(ROW(),COLUMN())))</formula>
    </cfRule>
  </conditionalFormatting>
  <conditionalFormatting sqref="AA290:AF290">
    <cfRule type="expression" dxfId="223" priority="224">
      <formula>INDIRECT(ADDRESS(ROW(),COLUMN()))=TRUNC(INDIRECT(ADDRESS(ROW(),COLUMN())))</formula>
    </cfRule>
  </conditionalFormatting>
  <conditionalFormatting sqref="AG291">
    <cfRule type="expression" dxfId="222" priority="223">
      <formula>INDIRECT(ADDRESS(ROW(),COLUMN()))=TRUNC(INDIRECT(ADDRESS(ROW(),COLUMN())))</formula>
    </cfRule>
  </conditionalFormatting>
  <conditionalFormatting sqref="AG290">
    <cfRule type="expression" dxfId="221" priority="222">
      <formula>INDIRECT(ADDRESS(ROW(),COLUMN()))=TRUNC(INDIRECT(ADDRESS(ROW(),COLUMN())))</formula>
    </cfRule>
  </conditionalFormatting>
  <conditionalFormatting sqref="AH291:AM291">
    <cfRule type="expression" dxfId="220" priority="221">
      <formula>INDIRECT(ADDRESS(ROW(),COLUMN()))=TRUNC(INDIRECT(ADDRESS(ROW(),COLUMN())))</formula>
    </cfRule>
  </conditionalFormatting>
  <conditionalFormatting sqref="AH290:AM290">
    <cfRule type="expression" dxfId="219" priority="220">
      <formula>INDIRECT(ADDRESS(ROW(),COLUMN()))=TRUNC(INDIRECT(ADDRESS(ROW(),COLUMN())))</formula>
    </cfRule>
  </conditionalFormatting>
  <conditionalFormatting sqref="AN291">
    <cfRule type="expression" dxfId="218" priority="219">
      <formula>INDIRECT(ADDRESS(ROW(),COLUMN()))=TRUNC(INDIRECT(ADDRESS(ROW(),COLUMN())))</formula>
    </cfRule>
  </conditionalFormatting>
  <conditionalFormatting sqref="AN290">
    <cfRule type="expression" dxfId="217" priority="218">
      <formula>INDIRECT(ADDRESS(ROW(),COLUMN()))=TRUNC(INDIRECT(ADDRESS(ROW(),COLUMN())))</formula>
    </cfRule>
  </conditionalFormatting>
  <conditionalFormatting sqref="AO291:AT291">
    <cfRule type="expression" dxfId="216" priority="217">
      <formula>INDIRECT(ADDRESS(ROW(),COLUMN()))=TRUNC(INDIRECT(ADDRESS(ROW(),COLUMN())))</formula>
    </cfRule>
  </conditionalFormatting>
  <conditionalFormatting sqref="AO290:AT290">
    <cfRule type="expression" dxfId="215" priority="216">
      <formula>INDIRECT(ADDRESS(ROW(),COLUMN()))=TRUNC(INDIRECT(ADDRESS(ROW(),COLUMN())))</formula>
    </cfRule>
  </conditionalFormatting>
  <conditionalFormatting sqref="AU291">
    <cfRule type="expression" dxfId="214" priority="215">
      <formula>INDIRECT(ADDRESS(ROW(),COLUMN()))=TRUNC(INDIRECT(ADDRESS(ROW(),COLUMN())))</formula>
    </cfRule>
  </conditionalFormatting>
  <conditionalFormatting sqref="AU290">
    <cfRule type="expression" dxfId="213" priority="214">
      <formula>INDIRECT(ADDRESS(ROW(),COLUMN()))=TRUNC(INDIRECT(ADDRESS(ROW(),COLUMN())))</formula>
    </cfRule>
  </conditionalFormatting>
  <conditionalFormatting sqref="AV291:AW291">
    <cfRule type="expression" dxfId="212" priority="213">
      <formula>INDIRECT(ADDRESS(ROW(),COLUMN()))=TRUNC(INDIRECT(ADDRESS(ROW(),COLUMN())))</formula>
    </cfRule>
  </conditionalFormatting>
  <conditionalFormatting sqref="AV290:AW290">
    <cfRule type="expression" dxfId="211" priority="212">
      <formula>INDIRECT(ADDRESS(ROW(),COLUMN()))=TRUNC(INDIRECT(ADDRESS(ROW(),COLUMN())))</formula>
    </cfRule>
  </conditionalFormatting>
  <conditionalFormatting sqref="AX293:BA294">
    <cfRule type="expression" dxfId="210" priority="211">
      <formula>INDIRECT(ADDRESS(ROW(),COLUMN()))=TRUNC(INDIRECT(ADDRESS(ROW(),COLUMN())))</formula>
    </cfRule>
  </conditionalFormatting>
  <conditionalFormatting sqref="S294">
    <cfRule type="expression" dxfId="209" priority="210">
      <formula>INDIRECT(ADDRESS(ROW(),COLUMN()))=TRUNC(INDIRECT(ADDRESS(ROW(),COLUMN())))</formula>
    </cfRule>
  </conditionalFormatting>
  <conditionalFormatting sqref="S293">
    <cfRule type="expression" dxfId="208" priority="209">
      <formula>INDIRECT(ADDRESS(ROW(),COLUMN()))=TRUNC(INDIRECT(ADDRESS(ROW(),COLUMN())))</formula>
    </cfRule>
  </conditionalFormatting>
  <conditionalFormatting sqref="T294:Y294">
    <cfRule type="expression" dxfId="207" priority="208">
      <formula>INDIRECT(ADDRESS(ROW(),COLUMN()))=TRUNC(INDIRECT(ADDRESS(ROW(),COLUMN())))</formula>
    </cfRule>
  </conditionalFormatting>
  <conditionalFormatting sqref="T293:Y293">
    <cfRule type="expression" dxfId="206" priority="207">
      <formula>INDIRECT(ADDRESS(ROW(),COLUMN()))=TRUNC(INDIRECT(ADDRESS(ROW(),COLUMN())))</formula>
    </cfRule>
  </conditionalFormatting>
  <conditionalFormatting sqref="Z294">
    <cfRule type="expression" dxfId="205" priority="206">
      <formula>INDIRECT(ADDRESS(ROW(),COLUMN()))=TRUNC(INDIRECT(ADDRESS(ROW(),COLUMN())))</formula>
    </cfRule>
  </conditionalFormatting>
  <conditionalFormatting sqref="Z293">
    <cfRule type="expression" dxfId="204" priority="205">
      <formula>INDIRECT(ADDRESS(ROW(),COLUMN()))=TRUNC(INDIRECT(ADDRESS(ROW(),COLUMN())))</formula>
    </cfRule>
  </conditionalFormatting>
  <conditionalFormatting sqref="AA294:AF294">
    <cfRule type="expression" dxfId="203" priority="204">
      <formula>INDIRECT(ADDRESS(ROW(),COLUMN()))=TRUNC(INDIRECT(ADDRESS(ROW(),COLUMN())))</formula>
    </cfRule>
  </conditionalFormatting>
  <conditionalFormatting sqref="AA293:AF293">
    <cfRule type="expression" dxfId="202" priority="203">
      <formula>INDIRECT(ADDRESS(ROW(),COLUMN()))=TRUNC(INDIRECT(ADDRESS(ROW(),COLUMN())))</formula>
    </cfRule>
  </conditionalFormatting>
  <conditionalFormatting sqref="AG294">
    <cfRule type="expression" dxfId="201" priority="202">
      <formula>INDIRECT(ADDRESS(ROW(),COLUMN()))=TRUNC(INDIRECT(ADDRESS(ROW(),COLUMN())))</formula>
    </cfRule>
  </conditionalFormatting>
  <conditionalFormatting sqref="AG293">
    <cfRule type="expression" dxfId="200" priority="201">
      <formula>INDIRECT(ADDRESS(ROW(),COLUMN()))=TRUNC(INDIRECT(ADDRESS(ROW(),COLUMN())))</formula>
    </cfRule>
  </conditionalFormatting>
  <conditionalFormatting sqref="AH294:AM294">
    <cfRule type="expression" dxfId="199" priority="200">
      <formula>INDIRECT(ADDRESS(ROW(),COLUMN()))=TRUNC(INDIRECT(ADDRESS(ROW(),COLUMN())))</formula>
    </cfRule>
  </conditionalFormatting>
  <conditionalFormatting sqref="AH293:AM293">
    <cfRule type="expression" dxfId="198" priority="199">
      <formula>INDIRECT(ADDRESS(ROW(),COLUMN()))=TRUNC(INDIRECT(ADDRESS(ROW(),COLUMN())))</formula>
    </cfRule>
  </conditionalFormatting>
  <conditionalFormatting sqref="AN294">
    <cfRule type="expression" dxfId="197" priority="198">
      <formula>INDIRECT(ADDRESS(ROW(),COLUMN()))=TRUNC(INDIRECT(ADDRESS(ROW(),COLUMN())))</formula>
    </cfRule>
  </conditionalFormatting>
  <conditionalFormatting sqref="AN293">
    <cfRule type="expression" dxfId="196" priority="197">
      <formula>INDIRECT(ADDRESS(ROW(),COLUMN()))=TRUNC(INDIRECT(ADDRESS(ROW(),COLUMN())))</formula>
    </cfRule>
  </conditionalFormatting>
  <conditionalFormatting sqref="AO294:AT294">
    <cfRule type="expression" dxfId="195" priority="196">
      <formula>INDIRECT(ADDRESS(ROW(),COLUMN()))=TRUNC(INDIRECT(ADDRESS(ROW(),COLUMN())))</formula>
    </cfRule>
  </conditionalFormatting>
  <conditionalFormatting sqref="AO293:AT293">
    <cfRule type="expression" dxfId="194" priority="195">
      <formula>INDIRECT(ADDRESS(ROW(),COLUMN()))=TRUNC(INDIRECT(ADDRESS(ROW(),COLUMN())))</formula>
    </cfRule>
  </conditionalFormatting>
  <conditionalFormatting sqref="AU294">
    <cfRule type="expression" dxfId="193" priority="194">
      <formula>INDIRECT(ADDRESS(ROW(),COLUMN()))=TRUNC(INDIRECT(ADDRESS(ROW(),COLUMN())))</formula>
    </cfRule>
  </conditionalFormatting>
  <conditionalFormatting sqref="AU293">
    <cfRule type="expression" dxfId="192" priority="193">
      <formula>INDIRECT(ADDRESS(ROW(),COLUMN()))=TRUNC(INDIRECT(ADDRESS(ROW(),COLUMN())))</formula>
    </cfRule>
  </conditionalFormatting>
  <conditionalFormatting sqref="AV294:AW294">
    <cfRule type="expression" dxfId="191" priority="192">
      <formula>INDIRECT(ADDRESS(ROW(),COLUMN()))=TRUNC(INDIRECT(ADDRESS(ROW(),COLUMN())))</formula>
    </cfRule>
  </conditionalFormatting>
  <conditionalFormatting sqref="AV293:AW293">
    <cfRule type="expression" dxfId="190" priority="191">
      <formula>INDIRECT(ADDRESS(ROW(),COLUMN()))=TRUNC(INDIRECT(ADDRESS(ROW(),COLUMN())))</formula>
    </cfRule>
  </conditionalFormatting>
  <conditionalFormatting sqref="AX296:BA297">
    <cfRule type="expression" dxfId="189" priority="190">
      <formula>INDIRECT(ADDRESS(ROW(),COLUMN()))=TRUNC(INDIRECT(ADDRESS(ROW(),COLUMN())))</formula>
    </cfRule>
  </conditionalFormatting>
  <conditionalFormatting sqref="S297">
    <cfRule type="expression" dxfId="188" priority="189">
      <formula>INDIRECT(ADDRESS(ROW(),COLUMN()))=TRUNC(INDIRECT(ADDRESS(ROW(),COLUMN())))</formula>
    </cfRule>
  </conditionalFormatting>
  <conditionalFormatting sqref="S296">
    <cfRule type="expression" dxfId="187" priority="188">
      <formula>INDIRECT(ADDRESS(ROW(),COLUMN()))=TRUNC(INDIRECT(ADDRESS(ROW(),COLUMN())))</formula>
    </cfRule>
  </conditionalFormatting>
  <conditionalFormatting sqref="T297:Y297">
    <cfRule type="expression" dxfId="186" priority="187">
      <formula>INDIRECT(ADDRESS(ROW(),COLUMN()))=TRUNC(INDIRECT(ADDRESS(ROW(),COLUMN())))</formula>
    </cfRule>
  </conditionalFormatting>
  <conditionalFormatting sqref="T296:Y296">
    <cfRule type="expression" dxfId="185" priority="186">
      <formula>INDIRECT(ADDRESS(ROW(),COLUMN()))=TRUNC(INDIRECT(ADDRESS(ROW(),COLUMN())))</formula>
    </cfRule>
  </conditionalFormatting>
  <conditionalFormatting sqref="Z297">
    <cfRule type="expression" dxfId="184" priority="185">
      <formula>INDIRECT(ADDRESS(ROW(),COLUMN()))=TRUNC(INDIRECT(ADDRESS(ROW(),COLUMN())))</formula>
    </cfRule>
  </conditionalFormatting>
  <conditionalFormatting sqref="Z296">
    <cfRule type="expression" dxfId="183" priority="184">
      <formula>INDIRECT(ADDRESS(ROW(),COLUMN()))=TRUNC(INDIRECT(ADDRESS(ROW(),COLUMN())))</formula>
    </cfRule>
  </conditionalFormatting>
  <conditionalFormatting sqref="AA297:AF297">
    <cfRule type="expression" dxfId="182" priority="183">
      <formula>INDIRECT(ADDRESS(ROW(),COLUMN()))=TRUNC(INDIRECT(ADDRESS(ROW(),COLUMN())))</formula>
    </cfRule>
  </conditionalFormatting>
  <conditionalFormatting sqref="AA296:AF296">
    <cfRule type="expression" dxfId="181" priority="182">
      <formula>INDIRECT(ADDRESS(ROW(),COLUMN()))=TRUNC(INDIRECT(ADDRESS(ROW(),COLUMN())))</formula>
    </cfRule>
  </conditionalFormatting>
  <conditionalFormatting sqref="AG297">
    <cfRule type="expression" dxfId="180" priority="181">
      <formula>INDIRECT(ADDRESS(ROW(),COLUMN()))=TRUNC(INDIRECT(ADDRESS(ROW(),COLUMN())))</formula>
    </cfRule>
  </conditionalFormatting>
  <conditionalFormatting sqref="AG296">
    <cfRule type="expression" dxfId="179" priority="180">
      <formula>INDIRECT(ADDRESS(ROW(),COLUMN()))=TRUNC(INDIRECT(ADDRESS(ROW(),COLUMN())))</formula>
    </cfRule>
  </conditionalFormatting>
  <conditionalFormatting sqref="AH297:AM297">
    <cfRule type="expression" dxfId="178" priority="179">
      <formula>INDIRECT(ADDRESS(ROW(),COLUMN()))=TRUNC(INDIRECT(ADDRESS(ROW(),COLUMN())))</formula>
    </cfRule>
  </conditionalFormatting>
  <conditionalFormatting sqref="AH296:AM296">
    <cfRule type="expression" dxfId="177" priority="178">
      <formula>INDIRECT(ADDRESS(ROW(),COLUMN()))=TRUNC(INDIRECT(ADDRESS(ROW(),COLUMN())))</formula>
    </cfRule>
  </conditionalFormatting>
  <conditionalFormatting sqref="AN297">
    <cfRule type="expression" dxfId="176" priority="177">
      <formula>INDIRECT(ADDRESS(ROW(),COLUMN()))=TRUNC(INDIRECT(ADDRESS(ROW(),COLUMN())))</formula>
    </cfRule>
  </conditionalFormatting>
  <conditionalFormatting sqref="AN296">
    <cfRule type="expression" dxfId="175" priority="176">
      <formula>INDIRECT(ADDRESS(ROW(),COLUMN()))=TRUNC(INDIRECT(ADDRESS(ROW(),COLUMN())))</formula>
    </cfRule>
  </conditionalFormatting>
  <conditionalFormatting sqref="AO297:AT297">
    <cfRule type="expression" dxfId="174" priority="175">
      <formula>INDIRECT(ADDRESS(ROW(),COLUMN()))=TRUNC(INDIRECT(ADDRESS(ROW(),COLUMN())))</formula>
    </cfRule>
  </conditionalFormatting>
  <conditionalFormatting sqref="AO296:AT296">
    <cfRule type="expression" dxfId="173" priority="174">
      <formula>INDIRECT(ADDRESS(ROW(),COLUMN()))=TRUNC(INDIRECT(ADDRESS(ROW(),COLUMN())))</formula>
    </cfRule>
  </conditionalFormatting>
  <conditionalFormatting sqref="AU297">
    <cfRule type="expression" dxfId="172" priority="173">
      <formula>INDIRECT(ADDRESS(ROW(),COLUMN()))=TRUNC(INDIRECT(ADDRESS(ROW(),COLUMN())))</formula>
    </cfRule>
  </conditionalFormatting>
  <conditionalFormatting sqref="AU296">
    <cfRule type="expression" dxfId="171" priority="172">
      <formula>INDIRECT(ADDRESS(ROW(),COLUMN()))=TRUNC(INDIRECT(ADDRESS(ROW(),COLUMN())))</formula>
    </cfRule>
  </conditionalFormatting>
  <conditionalFormatting sqref="AV297:AW297">
    <cfRule type="expression" dxfId="170" priority="171">
      <formula>INDIRECT(ADDRESS(ROW(),COLUMN()))=TRUNC(INDIRECT(ADDRESS(ROW(),COLUMN())))</formula>
    </cfRule>
  </conditionalFormatting>
  <conditionalFormatting sqref="AV296:AW296">
    <cfRule type="expression" dxfId="169" priority="170">
      <formula>INDIRECT(ADDRESS(ROW(),COLUMN()))=TRUNC(INDIRECT(ADDRESS(ROW(),COLUMN())))</formula>
    </cfRule>
  </conditionalFormatting>
  <conditionalFormatting sqref="AX299:BA300">
    <cfRule type="expression" dxfId="168" priority="169">
      <formula>INDIRECT(ADDRESS(ROW(),COLUMN()))=TRUNC(INDIRECT(ADDRESS(ROW(),COLUMN())))</formula>
    </cfRule>
  </conditionalFormatting>
  <conditionalFormatting sqref="S300">
    <cfRule type="expression" dxfId="167" priority="168">
      <formula>INDIRECT(ADDRESS(ROW(),COLUMN()))=TRUNC(INDIRECT(ADDRESS(ROW(),COLUMN())))</formula>
    </cfRule>
  </conditionalFormatting>
  <conditionalFormatting sqref="S299">
    <cfRule type="expression" dxfId="166" priority="167">
      <formula>INDIRECT(ADDRESS(ROW(),COLUMN()))=TRUNC(INDIRECT(ADDRESS(ROW(),COLUMN())))</formula>
    </cfRule>
  </conditionalFormatting>
  <conditionalFormatting sqref="T300:Y300">
    <cfRule type="expression" dxfId="165" priority="166">
      <formula>INDIRECT(ADDRESS(ROW(),COLUMN()))=TRUNC(INDIRECT(ADDRESS(ROW(),COLUMN())))</formula>
    </cfRule>
  </conditionalFormatting>
  <conditionalFormatting sqref="T299:Y299">
    <cfRule type="expression" dxfId="164" priority="165">
      <formula>INDIRECT(ADDRESS(ROW(),COLUMN()))=TRUNC(INDIRECT(ADDRESS(ROW(),COLUMN())))</formula>
    </cfRule>
  </conditionalFormatting>
  <conditionalFormatting sqref="Z300">
    <cfRule type="expression" dxfId="163" priority="164">
      <formula>INDIRECT(ADDRESS(ROW(),COLUMN()))=TRUNC(INDIRECT(ADDRESS(ROW(),COLUMN())))</formula>
    </cfRule>
  </conditionalFormatting>
  <conditionalFormatting sqref="Z299">
    <cfRule type="expression" dxfId="162" priority="163">
      <formula>INDIRECT(ADDRESS(ROW(),COLUMN()))=TRUNC(INDIRECT(ADDRESS(ROW(),COLUMN())))</formula>
    </cfRule>
  </conditionalFormatting>
  <conditionalFormatting sqref="AA300:AF300">
    <cfRule type="expression" dxfId="161" priority="162">
      <formula>INDIRECT(ADDRESS(ROW(),COLUMN()))=TRUNC(INDIRECT(ADDRESS(ROW(),COLUMN())))</formula>
    </cfRule>
  </conditionalFormatting>
  <conditionalFormatting sqref="AA299:AF299">
    <cfRule type="expression" dxfId="160" priority="161">
      <formula>INDIRECT(ADDRESS(ROW(),COLUMN()))=TRUNC(INDIRECT(ADDRESS(ROW(),COLUMN())))</formula>
    </cfRule>
  </conditionalFormatting>
  <conditionalFormatting sqref="AG300">
    <cfRule type="expression" dxfId="159" priority="160">
      <formula>INDIRECT(ADDRESS(ROW(),COLUMN()))=TRUNC(INDIRECT(ADDRESS(ROW(),COLUMN())))</formula>
    </cfRule>
  </conditionalFormatting>
  <conditionalFormatting sqref="AG299">
    <cfRule type="expression" dxfId="158" priority="159">
      <formula>INDIRECT(ADDRESS(ROW(),COLUMN()))=TRUNC(INDIRECT(ADDRESS(ROW(),COLUMN())))</formula>
    </cfRule>
  </conditionalFormatting>
  <conditionalFormatting sqref="AH300:AM300">
    <cfRule type="expression" dxfId="157" priority="158">
      <formula>INDIRECT(ADDRESS(ROW(),COLUMN()))=TRUNC(INDIRECT(ADDRESS(ROW(),COLUMN())))</formula>
    </cfRule>
  </conditionalFormatting>
  <conditionalFormatting sqref="AH299:AM299">
    <cfRule type="expression" dxfId="156" priority="157">
      <formula>INDIRECT(ADDRESS(ROW(),COLUMN()))=TRUNC(INDIRECT(ADDRESS(ROW(),COLUMN())))</formula>
    </cfRule>
  </conditionalFormatting>
  <conditionalFormatting sqref="AN300">
    <cfRule type="expression" dxfId="155" priority="156">
      <formula>INDIRECT(ADDRESS(ROW(),COLUMN()))=TRUNC(INDIRECT(ADDRESS(ROW(),COLUMN())))</formula>
    </cfRule>
  </conditionalFormatting>
  <conditionalFormatting sqref="AN299">
    <cfRule type="expression" dxfId="154" priority="155">
      <formula>INDIRECT(ADDRESS(ROW(),COLUMN()))=TRUNC(INDIRECT(ADDRESS(ROW(),COLUMN())))</formula>
    </cfRule>
  </conditionalFormatting>
  <conditionalFormatting sqref="AO300:AT300">
    <cfRule type="expression" dxfId="153" priority="154">
      <formula>INDIRECT(ADDRESS(ROW(),COLUMN()))=TRUNC(INDIRECT(ADDRESS(ROW(),COLUMN())))</formula>
    </cfRule>
  </conditionalFormatting>
  <conditionalFormatting sqref="AO299:AT299">
    <cfRule type="expression" dxfId="152" priority="153">
      <formula>INDIRECT(ADDRESS(ROW(),COLUMN()))=TRUNC(INDIRECT(ADDRESS(ROW(),COLUMN())))</formula>
    </cfRule>
  </conditionalFormatting>
  <conditionalFormatting sqref="AU300">
    <cfRule type="expression" dxfId="151" priority="152">
      <formula>INDIRECT(ADDRESS(ROW(),COLUMN()))=TRUNC(INDIRECT(ADDRESS(ROW(),COLUMN())))</formula>
    </cfRule>
  </conditionalFormatting>
  <conditionalFormatting sqref="AU299">
    <cfRule type="expression" dxfId="150" priority="151">
      <formula>INDIRECT(ADDRESS(ROW(),COLUMN()))=TRUNC(INDIRECT(ADDRESS(ROW(),COLUMN())))</formula>
    </cfRule>
  </conditionalFormatting>
  <conditionalFormatting sqref="AV300:AW300">
    <cfRule type="expression" dxfId="149" priority="150">
      <formula>INDIRECT(ADDRESS(ROW(),COLUMN()))=TRUNC(INDIRECT(ADDRESS(ROW(),COLUMN())))</formula>
    </cfRule>
  </conditionalFormatting>
  <conditionalFormatting sqref="AV299:AW299">
    <cfRule type="expression" dxfId="148" priority="149">
      <formula>INDIRECT(ADDRESS(ROW(),COLUMN()))=TRUNC(INDIRECT(ADDRESS(ROW(),COLUMN())))</formula>
    </cfRule>
  </conditionalFormatting>
  <conditionalFormatting sqref="AX302:BA303">
    <cfRule type="expression" dxfId="147" priority="148">
      <formula>INDIRECT(ADDRESS(ROW(),COLUMN()))=TRUNC(INDIRECT(ADDRESS(ROW(),COLUMN())))</formula>
    </cfRule>
  </conditionalFormatting>
  <conditionalFormatting sqref="S303">
    <cfRule type="expression" dxfId="146" priority="147">
      <formula>INDIRECT(ADDRESS(ROW(),COLUMN()))=TRUNC(INDIRECT(ADDRESS(ROW(),COLUMN())))</formula>
    </cfRule>
  </conditionalFormatting>
  <conditionalFormatting sqref="S302">
    <cfRule type="expression" dxfId="145" priority="146">
      <formula>INDIRECT(ADDRESS(ROW(),COLUMN()))=TRUNC(INDIRECT(ADDRESS(ROW(),COLUMN())))</formula>
    </cfRule>
  </conditionalFormatting>
  <conditionalFormatting sqref="T303:Y303">
    <cfRule type="expression" dxfId="144" priority="145">
      <formula>INDIRECT(ADDRESS(ROW(),COLUMN()))=TRUNC(INDIRECT(ADDRESS(ROW(),COLUMN())))</formula>
    </cfRule>
  </conditionalFormatting>
  <conditionalFormatting sqref="T302:Y302">
    <cfRule type="expression" dxfId="143" priority="144">
      <formula>INDIRECT(ADDRESS(ROW(),COLUMN()))=TRUNC(INDIRECT(ADDRESS(ROW(),COLUMN())))</formula>
    </cfRule>
  </conditionalFormatting>
  <conditionalFormatting sqref="Z303">
    <cfRule type="expression" dxfId="142" priority="143">
      <formula>INDIRECT(ADDRESS(ROW(),COLUMN()))=TRUNC(INDIRECT(ADDRESS(ROW(),COLUMN())))</formula>
    </cfRule>
  </conditionalFormatting>
  <conditionalFormatting sqref="Z302">
    <cfRule type="expression" dxfId="141" priority="142">
      <formula>INDIRECT(ADDRESS(ROW(),COLUMN()))=TRUNC(INDIRECT(ADDRESS(ROW(),COLUMN())))</formula>
    </cfRule>
  </conditionalFormatting>
  <conditionalFormatting sqref="AA303:AF303">
    <cfRule type="expression" dxfId="140" priority="141">
      <formula>INDIRECT(ADDRESS(ROW(),COLUMN()))=TRUNC(INDIRECT(ADDRESS(ROW(),COLUMN())))</formula>
    </cfRule>
  </conditionalFormatting>
  <conditionalFormatting sqref="AA302:AF302">
    <cfRule type="expression" dxfId="139" priority="140">
      <formula>INDIRECT(ADDRESS(ROW(),COLUMN()))=TRUNC(INDIRECT(ADDRESS(ROW(),COLUMN())))</formula>
    </cfRule>
  </conditionalFormatting>
  <conditionalFormatting sqref="AG303">
    <cfRule type="expression" dxfId="138" priority="139">
      <formula>INDIRECT(ADDRESS(ROW(),COLUMN()))=TRUNC(INDIRECT(ADDRESS(ROW(),COLUMN())))</formula>
    </cfRule>
  </conditionalFormatting>
  <conditionalFormatting sqref="AG302">
    <cfRule type="expression" dxfId="137" priority="138">
      <formula>INDIRECT(ADDRESS(ROW(),COLUMN()))=TRUNC(INDIRECT(ADDRESS(ROW(),COLUMN())))</formula>
    </cfRule>
  </conditionalFormatting>
  <conditionalFormatting sqref="AH303:AM303">
    <cfRule type="expression" dxfId="136" priority="137">
      <formula>INDIRECT(ADDRESS(ROW(),COLUMN()))=TRUNC(INDIRECT(ADDRESS(ROW(),COLUMN())))</formula>
    </cfRule>
  </conditionalFormatting>
  <conditionalFormatting sqref="AH302:AM302">
    <cfRule type="expression" dxfId="135" priority="136">
      <formula>INDIRECT(ADDRESS(ROW(),COLUMN()))=TRUNC(INDIRECT(ADDRESS(ROW(),COLUMN())))</formula>
    </cfRule>
  </conditionalFormatting>
  <conditionalFormatting sqref="AN303">
    <cfRule type="expression" dxfId="134" priority="135">
      <formula>INDIRECT(ADDRESS(ROW(),COLUMN()))=TRUNC(INDIRECT(ADDRESS(ROW(),COLUMN())))</formula>
    </cfRule>
  </conditionalFormatting>
  <conditionalFormatting sqref="AN302">
    <cfRule type="expression" dxfId="133" priority="134">
      <formula>INDIRECT(ADDRESS(ROW(),COLUMN()))=TRUNC(INDIRECT(ADDRESS(ROW(),COLUMN())))</formula>
    </cfRule>
  </conditionalFormatting>
  <conditionalFormatting sqref="AO303:AT303">
    <cfRule type="expression" dxfId="132" priority="133">
      <formula>INDIRECT(ADDRESS(ROW(),COLUMN()))=TRUNC(INDIRECT(ADDRESS(ROW(),COLUMN())))</formula>
    </cfRule>
  </conditionalFormatting>
  <conditionalFormatting sqref="AO302:AT302">
    <cfRule type="expression" dxfId="131" priority="132">
      <formula>INDIRECT(ADDRESS(ROW(),COLUMN()))=TRUNC(INDIRECT(ADDRESS(ROW(),COLUMN())))</formula>
    </cfRule>
  </conditionalFormatting>
  <conditionalFormatting sqref="AU303">
    <cfRule type="expression" dxfId="130" priority="131">
      <formula>INDIRECT(ADDRESS(ROW(),COLUMN()))=TRUNC(INDIRECT(ADDRESS(ROW(),COLUMN())))</formula>
    </cfRule>
  </conditionalFormatting>
  <conditionalFormatting sqref="AU302">
    <cfRule type="expression" dxfId="129" priority="130">
      <formula>INDIRECT(ADDRESS(ROW(),COLUMN()))=TRUNC(INDIRECT(ADDRESS(ROW(),COLUMN())))</formula>
    </cfRule>
  </conditionalFormatting>
  <conditionalFormatting sqref="AV303:AW303">
    <cfRule type="expression" dxfId="128" priority="129">
      <formula>INDIRECT(ADDRESS(ROW(),COLUMN()))=TRUNC(INDIRECT(ADDRESS(ROW(),COLUMN())))</formula>
    </cfRule>
  </conditionalFormatting>
  <conditionalFormatting sqref="AV302:AW302">
    <cfRule type="expression" dxfId="127" priority="128">
      <formula>INDIRECT(ADDRESS(ROW(),COLUMN()))=TRUNC(INDIRECT(ADDRESS(ROW(),COLUMN())))</formula>
    </cfRule>
  </conditionalFormatting>
  <conditionalFormatting sqref="AX305:BA306">
    <cfRule type="expression" dxfId="126" priority="127">
      <formula>INDIRECT(ADDRESS(ROW(),COLUMN()))=TRUNC(INDIRECT(ADDRESS(ROW(),COLUMN())))</formula>
    </cfRule>
  </conditionalFormatting>
  <conditionalFormatting sqref="S306">
    <cfRule type="expression" dxfId="125" priority="126">
      <formula>INDIRECT(ADDRESS(ROW(),COLUMN()))=TRUNC(INDIRECT(ADDRESS(ROW(),COLUMN())))</formula>
    </cfRule>
  </conditionalFormatting>
  <conditionalFormatting sqref="S305">
    <cfRule type="expression" dxfId="124" priority="125">
      <formula>INDIRECT(ADDRESS(ROW(),COLUMN()))=TRUNC(INDIRECT(ADDRESS(ROW(),COLUMN())))</formula>
    </cfRule>
  </conditionalFormatting>
  <conditionalFormatting sqref="T306:Y306">
    <cfRule type="expression" dxfId="123" priority="124">
      <formula>INDIRECT(ADDRESS(ROW(),COLUMN()))=TRUNC(INDIRECT(ADDRESS(ROW(),COLUMN())))</formula>
    </cfRule>
  </conditionalFormatting>
  <conditionalFormatting sqref="T305:Y305">
    <cfRule type="expression" dxfId="122" priority="123">
      <formula>INDIRECT(ADDRESS(ROW(),COLUMN()))=TRUNC(INDIRECT(ADDRESS(ROW(),COLUMN())))</formula>
    </cfRule>
  </conditionalFormatting>
  <conditionalFormatting sqref="Z306">
    <cfRule type="expression" dxfId="121" priority="122">
      <formula>INDIRECT(ADDRESS(ROW(),COLUMN()))=TRUNC(INDIRECT(ADDRESS(ROW(),COLUMN())))</formula>
    </cfRule>
  </conditionalFormatting>
  <conditionalFormatting sqref="Z305">
    <cfRule type="expression" dxfId="120" priority="121">
      <formula>INDIRECT(ADDRESS(ROW(),COLUMN()))=TRUNC(INDIRECT(ADDRESS(ROW(),COLUMN())))</formula>
    </cfRule>
  </conditionalFormatting>
  <conditionalFormatting sqref="AA306:AF306">
    <cfRule type="expression" dxfId="119" priority="120">
      <formula>INDIRECT(ADDRESS(ROW(),COLUMN()))=TRUNC(INDIRECT(ADDRESS(ROW(),COLUMN())))</formula>
    </cfRule>
  </conditionalFormatting>
  <conditionalFormatting sqref="AA305:AF305">
    <cfRule type="expression" dxfId="118" priority="119">
      <formula>INDIRECT(ADDRESS(ROW(),COLUMN()))=TRUNC(INDIRECT(ADDRESS(ROW(),COLUMN())))</formula>
    </cfRule>
  </conditionalFormatting>
  <conditionalFormatting sqref="AG306">
    <cfRule type="expression" dxfId="117" priority="118">
      <formula>INDIRECT(ADDRESS(ROW(),COLUMN()))=TRUNC(INDIRECT(ADDRESS(ROW(),COLUMN())))</formula>
    </cfRule>
  </conditionalFormatting>
  <conditionalFormatting sqref="AG305">
    <cfRule type="expression" dxfId="116" priority="117">
      <formula>INDIRECT(ADDRESS(ROW(),COLUMN()))=TRUNC(INDIRECT(ADDRESS(ROW(),COLUMN())))</formula>
    </cfRule>
  </conditionalFormatting>
  <conditionalFormatting sqref="AH306:AM306">
    <cfRule type="expression" dxfId="115" priority="116">
      <formula>INDIRECT(ADDRESS(ROW(),COLUMN()))=TRUNC(INDIRECT(ADDRESS(ROW(),COLUMN())))</formula>
    </cfRule>
  </conditionalFormatting>
  <conditionalFormatting sqref="AH305:AM305">
    <cfRule type="expression" dxfId="114" priority="115">
      <formula>INDIRECT(ADDRESS(ROW(),COLUMN()))=TRUNC(INDIRECT(ADDRESS(ROW(),COLUMN())))</formula>
    </cfRule>
  </conditionalFormatting>
  <conditionalFormatting sqref="AN306">
    <cfRule type="expression" dxfId="113" priority="114">
      <formula>INDIRECT(ADDRESS(ROW(),COLUMN()))=TRUNC(INDIRECT(ADDRESS(ROW(),COLUMN())))</formula>
    </cfRule>
  </conditionalFormatting>
  <conditionalFormatting sqref="AN305">
    <cfRule type="expression" dxfId="112" priority="113">
      <formula>INDIRECT(ADDRESS(ROW(),COLUMN()))=TRUNC(INDIRECT(ADDRESS(ROW(),COLUMN())))</formula>
    </cfRule>
  </conditionalFormatting>
  <conditionalFormatting sqref="AO306:AT306">
    <cfRule type="expression" dxfId="111" priority="112">
      <formula>INDIRECT(ADDRESS(ROW(),COLUMN()))=TRUNC(INDIRECT(ADDRESS(ROW(),COLUMN())))</formula>
    </cfRule>
  </conditionalFormatting>
  <conditionalFormatting sqref="AO305:AT305">
    <cfRule type="expression" dxfId="110" priority="111">
      <formula>INDIRECT(ADDRESS(ROW(),COLUMN()))=TRUNC(INDIRECT(ADDRESS(ROW(),COLUMN())))</formula>
    </cfRule>
  </conditionalFormatting>
  <conditionalFormatting sqref="AU306">
    <cfRule type="expression" dxfId="109" priority="110">
      <formula>INDIRECT(ADDRESS(ROW(),COLUMN()))=TRUNC(INDIRECT(ADDRESS(ROW(),COLUMN())))</formula>
    </cfRule>
  </conditionalFormatting>
  <conditionalFormatting sqref="AU305">
    <cfRule type="expression" dxfId="108" priority="109">
      <formula>INDIRECT(ADDRESS(ROW(),COLUMN()))=TRUNC(INDIRECT(ADDRESS(ROW(),COLUMN())))</formula>
    </cfRule>
  </conditionalFormatting>
  <conditionalFormatting sqref="AV306:AW306">
    <cfRule type="expression" dxfId="107" priority="108">
      <formula>INDIRECT(ADDRESS(ROW(),COLUMN()))=TRUNC(INDIRECT(ADDRESS(ROW(),COLUMN())))</formula>
    </cfRule>
  </conditionalFormatting>
  <conditionalFormatting sqref="AV305:AW305">
    <cfRule type="expression" dxfId="106" priority="107">
      <formula>INDIRECT(ADDRESS(ROW(),COLUMN()))=TRUNC(INDIRECT(ADDRESS(ROW(),COLUMN())))</formula>
    </cfRule>
  </conditionalFormatting>
  <conditionalFormatting sqref="AX308:BA309">
    <cfRule type="expression" dxfId="105" priority="106">
      <formula>INDIRECT(ADDRESS(ROW(),COLUMN()))=TRUNC(INDIRECT(ADDRESS(ROW(),COLUMN())))</formula>
    </cfRule>
  </conditionalFormatting>
  <conditionalFormatting sqref="S309">
    <cfRule type="expression" dxfId="104" priority="105">
      <formula>INDIRECT(ADDRESS(ROW(),COLUMN()))=TRUNC(INDIRECT(ADDRESS(ROW(),COLUMN())))</formula>
    </cfRule>
  </conditionalFormatting>
  <conditionalFormatting sqref="S308">
    <cfRule type="expression" dxfId="103" priority="104">
      <formula>INDIRECT(ADDRESS(ROW(),COLUMN()))=TRUNC(INDIRECT(ADDRESS(ROW(),COLUMN())))</formula>
    </cfRule>
  </conditionalFormatting>
  <conditionalFormatting sqref="T309:Y309">
    <cfRule type="expression" dxfId="102" priority="103">
      <formula>INDIRECT(ADDRESS(ROW(),COLUMN()))=TRUNC(INDIRECT(ADDRESS(ROW(),COLUMN())))</formula>
    </cfRule>
  </conditionalFormatting>
  <conditionalFormatting sqref="T308:Y308">
    <cfRule type="expression" dxfId="101" priority="102">
      <formula>INDIRECT(ADDRESS(ROW(),COLUMN()))=TRUNC(INDIRECT(ADDRESS(ROW(),COLUMN())))</formula>
    </cfRule>
  </conditionalFormatting>
  <conditionalFormatting sqref="Z309">
    <cfRule type="expression" dxfId="100" priority="101">
      <formula>INDIRECT(ADDRESS(ROW(),COLUMN()))=TRUNC(INDIRECT(ADDRESS(ROW(),COLUMN())))</formula>
    </cfRule>
  </conditionalFormatting>
  <conditionalFormatting sqref="Z308">
    <cfRule type="expression" dxfId="99" priority="100">
      <formula>INDIRECT(ADDRESS(ROW(),COLUMN()))=TRUNC(INDIRECT(ADDRESS(ROW(),COLUMN())))</formula>
    </cfRule>
  </conditionalFormatting>
  <conditionalFormatting sqref="AA309:AF309">
    <cfRule type="expression" dxfId="98" priority="99">
      <formula>INDIRECT(ADDRESS(ROW(),COLUMN()))=TRUNC(INDIRECT(ADDRESS(ROW(),COLUMN())))</formula>
    </cfRule>
  </conditionalFormatting>
  <conditionalFormatting sqref="AA308:AF308">
    <cfRule type="expression" dxfId="97" priority="98">
      <formula>INDIRECT(ADDRESS(ROW(),COLUMN()))=TRUNC(INDIRECT(ADDRESS(ROW(),COLUMN())))</formula>
    </cfRule>
  </conditionalFormatting>
  <conditionalFormatting sqref="AG309">
    <cfRule type="expression" dxfId="96" priority="97">
      <formula>INDIRECT(ADDRESS(ROW(),COLUMN()))=TRUNC(INDIRECT(ADDRESS(ROW(),COLUMN())))</formula>
    </cfRule>
  </conditionalFormatting>
  <conditionalFormatting sqref="AG308">
    <cfRule type="expression" dxfId="95" priority="96">
      <formula>INDIRECT(ADDRESS(ROW(),COLUMN()))=TRUNC(INDIRECT(ADDRESS(ROW(),COLUMN())))</formula>
    </cfRule>
  </conditionalFormatting>
  <conditionalFormatting sqref="AH309:AM309">
    <cfRule type="expression" dxfId="94" priority="95">
      <formula>INDIRECT(ADDRESS(ROW(),COLUMN()))=TRUNC(INDIRECT(ADDRESS(ROW(),COLUMN())))</formula>
    </cfRule>
  </conditionalFormatting>
  <conditionalFormatting sqref="AH308:AM308">
    <cfRule type="expression" dxfId="93" priority="94">
      <formula>INDIRECT(ADDRESS(ROW(),COLUMN()))=TRUNC(INDIRECT(ADDRESS(ROW(),COLUMN())))</formula>
    </cfRule>
  </conditionalFormatting>
  <conditionalFormatting sqref="AN309">
    <cfRule type="expression" dxfId="92" priority="93">
      <formula>INDIRECT(ADDRESS(ROW(),COLUMN()))=TRUNC(INDIRECT(ADDRESS(ROW(),COLUMN())))</formula>
    </cfRule>
  </conditionalFormatting>
  <conditionalFormatting sqref="AN308">
    <cfRule type="expression" dxfId="91" priority="92">
      <formula>INDIRECT(ADDRESS(ROW(),COLUMN()))=TRUNC(INDIRECT(ADDRESS(ROW(),COLUMN())))</formula>
    </cfRule>
  </conditionalFormatting>
  <conditionalFormatting sqref="AO309:AT309">
    <cfRule type="expression" dxfId="90" priority="91">
      <formula>INDIRECT(ADDRESS(ROW(),COLUMN()))=TRUNC(INDIRECT(ADDRESS(ROW(),COLUMN())))</formula>
    </cfRule>
  </conditionalFormatting>
  <conditionalFormatting sqref="AO308:AT308">
    <cfRule type="expression" dxfId="89" priority="90">
      <formula>INDIRECT(ADDRESS(ROW(),COLUMN()))=TRUNC(INDIRECT(ADDRESS(ROW(),COLUMN())))</formula>
    </cfRule>
  </conditionalFormatting>
  <conditionalFormatting sqref="AU309">
    <cfRule type="expression" dxfId="88" priority="89">
      <formula>INDIRECT(ADDRESS(ROW(),COLUMN()))=TRUNC(INDIRECT(ADDRESS(ROW(),COLUMN())))</formula>
    </cfRule>
  </conditionalFormatting>
  <conditionalFormatting sqref="AU308">
    <cfRule type="expression" dxfId="87" priority="88">
      <formula>INDIRECT(ADDRESS(ROW(),COLUMN()))=TRUNC(INDIRECT(ADDRESS(ROW(),COLUMN())))</formula>
    </cfRule>
  </conditionalFormatting>
  <conditionalFormatting sqref="AV309:AW309">
    <cfRule type="expression" dxfId="86" priority="87">
      <formula>INDIRECT(ADDRESS(ROW(),COLUMN()))=TRUNC(INDIRECT(ADDRESS(ROW(),COLUMN())))</formula>
    </cfRule>
  </conditionalFormatting>
  <conditionalFormatting sqref="AV308:AW308">
    <cfRule type="expression" dxfId="85" priority="86">
      <formula>INDIRECT(ADDRESS(ROW(),COLUMN()))=TRUNC(INDIRECT(ADDRESS(ROW(),COLUMN())))</formula>
    </cfRule>
  </conditionalFormatting>
  <conditionalFormatting sqref="AX311:BA312">
    <cfRule type="expression" dxfId="84" priority="85">
      <formula>INDIRECT(ADDRESS(ROW(),COLUMN()))=TRUNC(INDIRECT(ADDRESS(ROW(),COLUMN())))</formula>
    </cfRule>
  </conditionalFormatting>
  <conditionalFormatting sqref="S312">
    <cfRule type="expression" dxfId="83" priority="84">
      <formula>INDIRECT(ADDRESS(ROW(),COLUMN()))=TRUNC(INDIRECT(ADDRESS(ROW(),COLUMN())))</formula>
    </cfRule>
  </conditionalFormatting>
  <conditionalFormatting sqref="S311">
    <cfRule type="expression" dxfId="82" priority="83">
      <formula>INDIRECT(ADDRESS(ROW(),COLUMN()))=TRUNC(INDIRECT(ADDRESS(ROW(),COLUMN())))</formula>
    </cfRule>
  </conditionalFormatting>
  <conditionalFormatting sqref="T312:Y312">
    <cfRule type="expression" dxfId="81" priority="82">
      <formula>INDIRECT(ADDRESS(ROW(),COLUMN()))=TRUNC(INDIRECT(ADDRESS(ROW(),COLUMN())))</formula>
    </cfRule>
  </conditionalFormatting>
  <conditionalFormatting sqref="T311:Y311">
    <cfRule type="expression" dxfId="80" priority="81">
      <formula>INDIRECT(ADDRESS(ROW(),COLUMN()))=TRUNC(INDIRECT(ADDRESS(ROW(),COLUMN())))</formula>
    </cfRule>
  </conditionalFormatting>
  <conditionalFormatting sqref="Z312">
    <cfRule type="expression" dxfId="79" priority="80">
      <formula>INDIRECT(ADDRESS(ROW(),COLUMN()))=TRUNC(INDIRECT(ADDRESS(ROW(),COLUMN())))</formula>
    </cfRule>
  </conditionalFormatting>
  <conditionalFormatting sqref="Z311">
    <cfRule type="expression" dxfId="78" priority="79">
      <formula>INDIRECT(ADDRESS(ROW(),COLUMN()))=TRUNC(INDIRECT(ADDRESS(ROW(),COLUMN())))</formula>
    </cfRule>
  </conditionalFormatting>
  <conditionalFormatting sqref="AA312:AF312">
    <cfRule type="expression" dxfId="77" priority="78">
      <formula>INDIRECT(ADDRESS(ROW(),COLUMN()))=TRUNC(INDIRECT(ADDRESS(ROW(),COLUMN())))</formula>
    </cfRule>
  </conditionalFormatting>
  <conditionalFormatting sqref="AA311:AF311">
    <cfRule type="expression" dxfId="76" priority="77">
      <formula>INDIRECT(ADDRESS(ROW(),COLUMN()))=TRUNC(INDIRECT(ADDRESS(ROW(),COLUMN())))</formula>
    </cfRule>
  </conditionalFormatting>
  <conditionalFormatting sqref="AG312">
    <cfRule type="expression" dxfId="75" priority="76">
      <formula>INDIRECT(ADDRESS(ROW(),COLUMN()))=TRUNC(INDIRECT(ADDRESS(ROW(),COLUMN())))</formula>
    </cfRule>
  </conditionalFormatting>
  <conditionalFormatting sqref="AG311">
    <cfRule type="expression" dxfId="74" priority="75">
      <formula>INDIRECT(ADDRESS(ROW(),COLUMN()))=TRUNC(INDIRECT(ADDRESS(ROW(),COLUMN())))</formula>
    </cfRule>
  </conditionalFormatting>
  <conditionalFormatting sqref="AH312:AM312">
    <cfRule type="expression" dxfId="73" priority="74">
      <formula>INDIRECT(ADDRESS(ROW(),COLUMN()))=TRUNC(INDIRECT(ADDRESS(ROW(),COLUMN())))</formula>
    </cfRule>
  </conditionalFormatting>
  <conditionalFormatting sqref="AH311:AM311">
    <cfRule type="expression" dxfId="72" priority="73">
      <formula>INDIRECT(ADDRESS(ROW(),COLUMN()))=TRUNC(INDIRECT(ADDRESS(ROW(),COLUMN())))</formula>
    </cfRule>
  </conditionalFormatting>
  <conditionalFormatting sqref="AN312">
    <cfRule type="expression" dxfId="71" priority="72">
      <formula>INDIRECT(ADDRESS(ROW(),COLUMN()))=TRUNC(INDIRECT(ADDRESS(ROW(),COLUMN())))</formula>
    </cfRule>
  </conditionalFormatting>
  <conditionalFormatting sqref="AN311">
    <cfRule type="expression" dxfId="70" priority="71">
      <formula>INDIRECT(ADDRESS(ROW(),COLUMN()))=TRUNC(INDIRECT(ADDRESS(ROW(),COLUMN())))</formula>
    </cfRule>
  </conditionalFormatting>
  <conditionalFormatting sqref="AO312:AT312">
    <cfRule type="expression" dxfId="69" priority="70">
      <formula>INDIRECT(ADDRESS(ROW(),COLUMN()))=TRUNC(INDIRECT(ADDRESS(ROW(),COLUMN())))</formula>
    </cfRule>
  </conditionalFormatting>
  <conditionalFormatting sqref="AO311:AT311">
    <cfRule type="expression" dxfId="68" priority="69">
      <formula>INDIRECT(ADDRESS(ROW(),COLUMN()))=TRUNC(INDIRECT(ADDRESS(ROW(),COLUMN())))</formula>
    </cfRule>
  </conditionalFormatting>
  <conditionalFormatting sqref="AU312">
    <cfRule type="expression" dxfId="67" priority="68">
      <formula>INDIRECT(ADDRESS(ROW(),COLUMN()))=TRUNC(INDIRECT(ADDRESS(ROW(),COLUMN())))</formula>
    </cfRule>
  </conditionalFormatting>
  <conditionalFormatting sqref="AU311">
    <cfRule type="expression" dxfId="66" priority="67">
      <formula>INDIRECT(ADDRESS(ROW(),COLUMN()))=TRUNC(INDIRECT(ADDRESS(ROW(),COLUMN())))</formula>
    </cfRule>
  </conditionalFormatting>
  <conditionalFormatting sqref="AV312:AW312">
    <cfRule type="expression" dxfId="65" priority="66">
      <formula>INDIRECT(ADDRESS(ROW(),COLUMN()))=TRUNC(INDIRECT(ADDRESS(ROW(),COLUMN())))</formula>
    </cfRule>
  </conditionalFormatting>
  <conditionalFormatting sqref="AV311:AW311">
    <cfRule type="expression" dxfId="64" priority="65">
      <formula>INDIRECT(ADDRESS(ROW(),COLUMN()))=TRUNC(INDIRECT(ADDRESS(ROW(),COLUMN())))</formula>
    </cfRule>
  </conditionalFormatting>
  <conditionalFormatting sqref="AX314:BA315">
    <cfRule type="expression" dxfId="63" priority="64">
      <formula>INDIRECT(ADDRESS(ROW(),COLUMN()))=TRUNC(INDIRECT(ADDRESS(ROW(),COLUMN())))</formula>
    </cfRule>
  </conditionalFormatting>
  <conditionalFormatting sqref="S315">
    <cfRule type="expression" dxfId="62" priority="63">
      <formula>INDIRECT(ADDRESS(ROW(),COLUMN()))=TRUNC(INDIRECT(ADDRESS(ROW(),COLUMN())))</formula>
    </cfRule>
  </conditionalFormatting>
  <conditionalFormatting sqref="S314">
    <cfRule type="expression" dxfId="61" priority="62">
      <formula>INDIRECT(ADDRESS(ROW(),COLUMN()))=TRUNC(INDIRECT(ADDRESS(ROW(),COLUMN())))</formula>
    </cfRule>
  </conditionalFormatting>
  <conditionalFormatting sqref="T315:Y315">
    <cfRule type="expression" dxfId="60" priority="61">
      <formula>INDIRECT(ADDRESS(ROW(),COLUMN()))=TRUNC(INDIRECT(ADDRESS(ROW(),COLUMN())))</formula>
    </cfRule>
  </conditionalFormatting>
  <conditionalFormatting sqref="T314:Y314">
    <cfRule type="expression" dxfId="59" priority="60">
      <formula>INDIRECT(ADDRESS(ROW(),COLUMN()))=TRUNC(INDIRECT(ADDRESS(ROW(),COLUMN())))</formula>
    </cfRule>
  </conditionalFormatting>
  <conditionalFormatting sqref="Z315">
    <cfRule type="expression" dxfId="58" priority="59">
      <formula>INDIRECT(ADDRESS(ROW(),COLUMN()))=TRUNC(INDIRECT(ADDRESS(ROW(),COLUMN())))</formula>
    </cfRule>
  </conditionalFormatting>
  <conditionalFormatting sqref="Z314">
    <cfRule type="expression" dxfId="57" priority="58">
      <formula>INDIRECT(ADDRESS(ROW(),COLUMN()))=TRUNC(INDIRECT(ADDRESS(ROW(),COLUMN())))</formula>
    </cfRule>
  </conditionalFormatting>
  <conditionalFormatting sqref="AA315:AF315">
    <cfRule type="expression" dxfId="56" priority="57">
      <formula>INDIRECT(ADDRESS(ROW(),COLUMN()))=TRUNC(INDIRECT(ADDRESS(ROW(),COLUMN())))</formula>
    </cfRule>
  </conditionalFormatting>
  <conditionalFormatting sqref="AA314:AF314">
    <cfRule type="expression" dxfId="55" priority="56">
      <formula>INDIRECT(ADDRESS(ROW(),COLUMN()))=TRUNC(INDIRECT(ADDRESS(ROW(),COLUMN())))</formula>
    </cfRule>
  </conditionalFormatting>
  <conditionalFormatting sqref="AG315">
    <cfRule type="expression" dxfId="54" priority="55">
      <formula>INDIRECT(ADDRESS(ROW(),COLUMN()))=TRUNC(INDIRECT(ADDRESS(ROW(),COLUMN())))</formula>
    </cfRule>
  </conditionalFormatting>
  <conditionalFormatting sqref="AG314">
    <cfRule type="expression" dxfId="53" priority="54">
      <formula>INDIRECT(ADDRESS(ROW(),COLUMN()))=TRUNC(INDIRECT(ADDRESS(ROW(),COLUMN())))</formula>
    </cfRule>
  </conditionalFormatting>
  <conditionalFormatting sqref="AH315:AM315">
    <cfRule type="expression" dxfId="52" priority="53">
      <formula>INDIRECT(ADDRESS(ROW(),COLUMN()))=TRUNC(INDIRECT(ADDRESS(ROW(),COLUMN())))</formula>
    </cfRule>
  </conditionalFormatting>
  <conditionalFormatting sqref="AH314:AM314">
    <cfRule type="expression" dxfId="51" priority="52">
      <formula>INDIRECT(ADDRESS(ROW(),COLUMN()))=TRUNC(INDIRECT(ADDRESS(ROW(),COLUMN())))</formula>
    </cfRule>
  </conditionalFormatting>
  <conditionalFormatting sqref="AN315">
    <cfRule type="expression" dxfId="50" priority="51">
      <formula>INDIRECT(ADDRESS(ROW(),COLUMN()))=TRUNC(INDIRECT(ADDRESS(ROW(),COLUMN())))</formula>
    </cfRule>
  </conditionalFormatting>
  <conditionalFormatting sqref="AN314">
    <cfRule type="expression" dxfId="49" priority="50">
      <formula>INDIRECT(ADDRESS(ROW(),COLUMN()))=TRUNC(INDIRECT(ADDRESS(ROW(),COLUMN())))</formula>
    </cfRule>
  </conditionalFormatting>
  <conditionalFormatting sqref="AO315:AT315">
    <cfRule type="expression" dxfId="48" priority="49">
      <formula>INDIRECT(ADDRESS(ROW(),COLUMN()))=TRUNC(INDIRECT(ADDRESS(ROW(),COLUMN())))</formula>
    </cfRule>
  </conditionalFormatting>
  <conditionalFormatting sqref="AO314:AT314">
    <cfRule type="expression" dxfId="47" priority="48">
      <formula>INDIRECT(ADDRESS(ROW(),COLUMN()))=TRUNC(INDIRECT(ADDRESS(ROW(),COLUMN())))</formula>
    </cfRule>
  </conditionalFormatting>
  <conditionalFormatting sqref="AU315">
    <cfRule type="expression" dxfId="46" priority="47">
      <formula>INDIRECT(ADDRESS(ROW(),COLUMN()))=TRUNC(INDIRECT(ADDRESS(ROW(),COLUMN())))</formula>
    </cfRule>
  </conditionalFormatting>
  <conditionalFormatting sqref="AU314">
    <cfRule type="expression" dxfId="45" priority="46">
      <formula>INDIRECT(ADDRESS(ROW(),COLUMN()))=TRUNC(INDIRECT(ADDRESS(ROW(),COLUMN())))</formula>
    </cfRule>
  </conditionalFormatting>
  <conditionalFormatting sqref="AV315:AW315">
    <cfRule type="expression" dxfId="44" priority="45">
      <formula>INDIRECT(ADDRESS(ROW(),COLUMN()))=TRUNC(INDIRECT(ADDRESS(ROW(),COLUMN())))</formula>
    </cfRule>
  </conditionalFormatting>
  <conditionalFormatting sqref="AV314:AW314">
    <cfRule type="expression" dxfId="43" priority="44">
      <formula>INDIRECT(ADDRESS(ROW(),COLUMN()))=TRUNC(INDIRECT(ADDRESS(ROW(),COLUMN())))</formula>
    </cfRule>
  </conditionalFormatting>
  <conditionalFormatting sqref="AX317:BA318">
    <cfRule type="expression" dxfId="42" priority="43">
      <formula>INDIRECT(ADDRESS(ROW(),COLUMN()))=TRUNC(INDIRECT(ADDRESS(ROW(),COLUMN())))</formula>
    </cfRule>
  </conditionalFormatting>
  <conditionalFormatting sqref="S318">
    <cfRule type="expression" dxfId="41" priority="42">
      <formula>INDIRECT(ADDRESS(ROW(),COLUMN()))=TRUNC(INDIRECT(ADDRESS(ROW(),COLUMN())))</formula>
    </cfRule>
  </conditionalFormatting>
  <conditionalFormatting sqref="S317">
    <cfRule type="expression" dxfId="40" priority="41">
      <formula>INDIRECT(ADDRESS(ROW(),COLUMN()))=TRUNC(INDIRECT(ADDRESS(ROW(),COLUMN())))</formula>
    </cfRule>
  </conditionalFormatting>
  <conditionalFormatting sqref="T318:Y318">
    <cfRule type="expression" dxfId="39" priority="40">
      <formula>INDIRECT(ADDRESS(ROW(),COLUMN()))=TRUNC(INDIRECT(ADDRESS(ROW(),COLUMN())))</formula>
    </cfRule>
  </conditionalFormatting>
  <conditionalFormatting sqref="T317:Y317">
    <cfRule type="expression" dxfId="38" priority="39">
      <formula>INDIRECT(ADDRESS(ROW(),COLUMN()))=TRUNC(INDIRECT(ADDRESS(ROW(),COLUMN())))</formula>
    </cfRule>
  </conditionalFormatting>
  <conditionalFormatting sqref="Z318">
    <cfRule type="expression" dxfId="37" priority="38">
      <formula>INDIRECT(ADDRESS(ROW(),COLUMN()))=TRUNC(INDIRECT(ADDRESS(ROW(),COLUMN())))</formula>
    </cfRule>
  </conditionalFormatting>
  <conditionalFormatting sqref="Z317">
    <cfRule type="expression" dxfId="36" priority="37">
      <formula>INDIRECT(ADDRESS(ROW(),COLUMN()))=TRUNC(INDIRECT(ADDRESS(ROW(),COLUMN())))</formula>
    </cfRule>
  </conditionalFormatting>
  <conditionalFormatting sqref="AA318:AF318">
    <cfRule type="expression" dxfId="35" priority="36">
      <formula>INDIRECT(ADDRESS(ROW(),COLUMN()))=TRUNC(INDIRECT(ADDRESS(ROW(),COLUMN())))</formula>
    </cfRule>
  </conditionalFormatting>
  <conditionalFormatting sqref="AA317:AF317">
    <cfRule type="expression" dxfId="34" priority="35">
      <formula>INDIRECT(ADDRESS(ROW(),COLUMN()))=TRUNC(INDIRECT(ADDRESS(ROW(),COLUMN())))</formula>
    </cfRule>
  </conditionalFormatting>
  <conditionalFormatting sqref="AG318">
    <cfRule type="expression" dxfId="33" priority="34">
      <formula>INDIRECT(ADDRESS(ROW(),COLUMN()))=TRUNC(INDIRECT(ADDRESS(ROW(),COLUMN())))</formula>
    </cfRule>
  </conditionalFormatting>
  <conditionalFormatting sqref="AG317">
    <cfRule type="expression" dxfId="32" priority="33">
      <formula>INDIRECT(ADDRESS(ROW(),COLUMN()))=TRUNC(INDIRECT(ADDRESS(ROW(),COLUMN())))</formula>
    </cfRule>
  </conditionalFormatting>
  <conditionalFormatting sqref="AH318:AM318">
    <cfRule type="expression" dxfId="31" priority="32">
      <formula>INDIRECT(ADDRESS(ROW(),COLUMN()))=TRUNC(INDIRECT(ADDRESS(ROW(),COLUMN())))</formula>
    </cfRule>
  </conditionalFormatting>
  <conditionalFormatting sqref="AH317:AM317">
    <cfRule type="expression" dxfId="30" priority="31">
      <formula>INDIRECT(ADDRESS(ROW(),COLUMN()))=TRUNC(INDIRECT(ADDRESS(ROW(),COLUMN())))</formula>
    </cfRule>
  </conditionalFormatting>
  <conditionalFormatting sqref="AN318">
    <cfRule type="expression" dxfId="29" priority="30">
      <formula>INDIRECT(ADDRESS(ROW(),COLUMN()))=TRUNC(INDIRECT(ADDRESS(ROW(),COLUMN())))</formula>
    </cfRule>
  </conditionalFormatting>
  <conditionalFormatting sqref="AN317">
    <cfRule type="expression" dxfId="28" priority="29">
      <formula>INDIRECT(ADDRESS(ROW(),COLUMN()))=TRUNC(INDIRECT(ADDRESS(ROW(),COLUMN())))</formula>
    </cfRule>
  </conditionalFormatting>
  <conditionalFormatting sqref="AO318:AT318">
    <cfRule type="expression" dxfId="27" priority="28">
      <formula>INDIRECT(ADDRESS(ROW(),COLUMN()))=TRUNC(INDIRECT(ADDRESS(ROW(),COLUMN())))</formula>
    </cfRule>
  </conditionalFormatting>
  <conditionalFormatting sqref="AO317:AT317">
    <cfRule type="expression" dxfId="26" priority="27">
      <formula>INDIRECT(ADDRESS(ROW(),COLUMN()))=TRUNC(INDIRECT(ADDRESS(ROW(),COLUMN())))</formula>
    </cfRule>
  </conditionalFormatting>
  <conditionalFormatting sqref="AU318">
    <cfRule type="expression" dxfId="25" priority="26">
      <formula>INDIRECT(ADDRESS(ROW(),COLUMN()))=TRUNC(INDIRECT(ADDRESS(ROW(),COLUMN())))</formula>
    </cfRule>
  </conditionalFormatting>
  <conditionalFormatting sqref="AU317">
    <cfRule type="expression" dxfId="24" priority="25">
      <formula>INDIRECT(ADDRESS(ROW(),COLUMN()))=TRUNC(INDIRECT(ADDRESS(ROW(),COLUMN())))</formula>
    </cfRule>
  </conditionalFormatting>
  <conditionalFormatting sqref="AV318:AW318">
    <cfRule type="expression" dxfId="23" priority="24">
      <formula>INDIRECT(ADDRESS(ROW(),COLUMN()))=TRUNC(INDIRECT(ADDRESS(ROW(),COLUMN())))</formula>
    </cfRule>
  </conditionalFormatting>
  <conditionalFormatting sqref="AV317:AW317">
    <cfRule type="expression" dxfId="22" priority="23">
      <formula>INDIRECT(ADDRESS(ROW(),COLUMN()))=TRUNC(INDIRECT(ADDRESS(ROW(),COLUMN())))</formula>
    </cfRule>
  </conditionalFormatting>
  <conditionalFormatting sqref="AX320:BA321">
    <cfRule type="expression" dxfId="21" priority="22">
      <formula>INDIRECT(ADDRESS(ROW(),COLUMN()))=TRUNC(INDIRECT(ADDRESS(ROW(),COLUMN())))</formula>
    </cfRule>
  </conditionalFormatting>
  <conditionalFormatting sqref="S321">
    <cfRule type="expression" dxfId="20" priority="21">
      <formula>INDIRECT(ADDRESS(ROW(),COLUMN()))=TRUNC(INDIRECT(ADDRESS(ROW(),COLUMN())))</formula>
    </cfRule>
  </conditionalFormatting>
  <conditionalFormatting sqref="S320">
    <cfRule type="expression" dxfId="19" priority="20">
      <formula>INDIRECT(ADDRESS(ROW(),COLUMN()))=TRUNC(INDIRECT(ADDRESS(ROW(),COLUMN())))</formula>
    </cfRule>
  </conditionalFormatting>
  <conditionalFormatting sqref="T321:Y321">
    <cfRule type="expression" dxfId="18" priority="19">
      <formula>INDIRECT(ADDRESS(ROW(),COLUMN()))=TRUNC(INDIRECT(ADDRESS(ROW(),COLUMN())))</formula>
    </cfRule>
  </conditionalFormatting>
  <conditionalFormatting sqref="T320:Y320">
    <cfRule type="expression" dxfId="17" priority="18">
      <formula>INDIRECT(ADDRESS(ROW(),COLUMN()))=TRUNC(INDIRECT(ADDRESS(ROW(),COLUMN())))</formula>
    </cfRule>
  </conditionalFormatting>
  <conditionalFormatting sqref="Z321">
    <cfRule type="expression" dxfId="16" priority="17">
      <formula>INDIRECT(ADDRESS(ROW(),COLUMN()))=TRUNC(INDIRECT(ADDRESS(ROW(),COLUMN())))</formula>
    </cfRule>
  </conditionalFormatting>
  <conditionalFormatting sqref="Z320">
    <cfRule type="expression" dxfId="15" priority="16">
      <formula>INDIRECT(ADDRESS(ROW(),COLUMN()))=TRUNC(INDIRECT(ADDRESS(ROW(),COLUMN())))</formula>
    </cfRule>
  </conditionalFormatting>
  <conditionalFormatting sqref="AA321:AF321">
    <cfRule type="expression" dxfId="14" priority="15">
      <formula>INDIRECT(ADDRESS(ROW(),COLUMN()))=TRUNC(INDIRECT(ADDRESS(ROW(),COLUMN())))</formula>
    </cfRule>
  </conditionalFormatting>
  <conditionalFormatting sqref="AA320:AF320">
    <cfRule type="expression" dxfId="13" priority="14">
      <formula>INDIRECT(ADDRESS(ROW(),COLUMN()))=TRUNC(INDIRECT(ADDRESS(ROW(),COLUMN())))</formula>
    </cfRule>
  </conditionalFormatting>
  <conditionalFormatting sqref="AG321">
    <cfRule type="expression" dxfId="12" priority="13">
      <formula>INDIRECT(ADDRESS(ROW(),COLUMN()))=TRUNC(INDIRECT(ADDRESS(ROW(),COLUMN())))</formula>
    </cfRule>
  </conditionalFormatting>
  <conditionalFormatting sqref="AG320">
    <cfRule type="expression" dxfId="11" priority="12">
      <formula>INDIRECT(ADDRESS(ROW(),COLUMN()))=TRUNC(INDIRECT(ADDRESS(ROW(),COLUMN())))</formula>
    </cfRule>
  </conditionalFormatting>
  <conditionalFormatting sqref="AH321:AM321">
    <cfRule type="expression" dxfId="10" priority="11">
      <formula>INDIRECT(ADDRESS(ROW(),COLUMN()))=TRUNC(INDIRECT(ADDRESS(ROW(),COLUMN())))</formula>
    </cfRule>
  </conditionalFormatting>
  <conditionalFormatting sqref="AH320:AM320">
    <cfRule type="expression" dxfId="9" priority="10">
      <formula>INDIRECT(ADDRESS(ROW(),COLUMN()))=TRUNC(INDIRECT(ADDRESS(ROW(),COLUMN())))</formula>
    </cfRule>
  </conditionalFormatting>
  <conditionalFormatting sqref="AN321">
    <cfRule type="expression" dxfId="8" priority="9">
      <formula>INDIRECT(ADDRESS(ROW(),COLUMN()))=TRUNC(INDIRECT(ADDRESS(ROW(),COLUMN())))</formula>
    </cfRule>
  </conditionalFormatting>
  <conditionalFormatting sqref="AN320">
    <cfRule type="expression" dxfId="7" priority="8">
      <formula>INDIRECT(ADDRESS(ROW(),COLUMN()))=TRUNC(INDIRECT(ADDRESS(ROW(),COLUMN())))</formula>
    </cfRule>
  </conditionalFormatting>
  <conditionalFormatting sqref="AO321:AT321">
    <cfRule type="expression" dxfId="6" priority="7">
      <formula>INDIRECT(ADDRESS(ROW(),COLUMN()))=TRUNC(INDIRECT(ADDRESS(ROW(),COLUMN())))</formula>
    </cfRule>
  </conditionalFormatting>
  <conditionalFormatting sqref="AO320:AT320">
    <cfRule type="expression" dxfId="5" priority="6">
      <formula>INDIRECT(ADDRESS(ROW(),COLUMN()))=TRUNC(INDIRECT(ADDRESS(ROW(),COLUMN())))</formula>
    </cfRule>
  </conditionalFormatting>
  <conditionalFormatting sqref="AU321">
    <cfRule type="expression" dxfId="4" priority="5">
      <formula>INDIRECT(ADDRESS(ROW(),COLUMN()))=TRUNC(INDIRECT(ADDRESS(ROW(),COLUMN())))</formula>
    </cfRule>
  </conditionalFormatting>
  <conditionalFormatting sqref="AU320">
    <cfRule type="expression" dxfId="3" priority="4">
      <formula>INDIRECT(ADDRESS(ROW(),COLUMN()))=TRUNC(INDIRECT(ADDRESS(ROW(),COLUMN())))</formula>
    </cfRule>
  </conditionalFormatting>
  <conditionalFormatting sqref="AV321:AW321">
    <cfRule type="expression" dxfId="2" priority="3">
      <formula>INDIRECT(ADDRESS(ROW(),COLUMN()))=TRUNC(INDIRECT(ADDRESS(ROW(),COLUMN())))</formula>
    </cfRule>
  </conditionalFormatting>
  <conditionalFormatting sqref="AV320:AW320">
    <cfRule type="expression" dxfId="1" priority="2">
      <formula>INDIRECT(ADDRESS(ROW(),COLUMN()))=TRUNC(INDIRECT(ADDRESS(ROW(),COLUMN())))</formula>
    </cfRule>
  </conditionalFormatting>
  <conditionalFormatting sqref="S323:BA325">
    <cfRule type="expression" dxfId="0" priority="1">
      <formula>INDIRECT(ADDRESS(ROW(),COLUMN()))=TRUNC(INDIRECT(ADDRESS(ROW(),COLUMN())))</formula>
    </cfRule>
  </conditionalFormatting>
  <dataValidations count="8">
    <dataValidation type="list" allowBlank="1" showInputMessage="1" showErrorMessage="1" sqref="AC3" xr:uid="{00000000-0002-0000-0300-000000000000}">
      <formula1>#REF!</formula1>
    </dataValidation>
    <dataValidation type="list" allowBlank="1" showInputMessage="1" showErrorMessage="1" sqref="BB3:BE3" xr:uid="{00000000-0002-0000-0300-000001000000}">
      <formula1>"４週,暦月"</formula1>
    </dataValidation>
    <dataValidation type="list" errorStyle="warning" allowBlank="1" showInputMessage="1" error="リストにない場合のみ、入力してください。" sqref="H22:K321" xr:uid="{00000000-0002-0000-0300-000002000000}">
      <formula1>INDIRECT(C22)</formula1>
    </dataValidation>
    <dataValidation type="list" allowBlank="1" showInputMessage="1" showErrorMessage="1" sqref="BB4:BE4" xr:uid="{00000000-0002-0000-0300-000003000000}">
      <formula1>"予定,実績,予定・実績"</formula1>
    </dataValidation>
    <dataValidation type="list" allowBlank="1" showInputMessage="1" sqref="C22:E321" xr:uid="{00000000-0002-0000-0300-000004000000}">
      <formula1>職種</formula1>
    </dataValidation>
    <dataValidation type="list" allowBlank="1" showInputMessage="1" sqref="S22:AW22 S25:AW25 S28:AW28 S31:AW31 S34:AW34 S37:AW37 S40:AW40 S43:AW43 S46:AW46 S49:AW49 S52:AW52 S55:AW55 S58:AW58 S61:AW61 S64:AW64 S67:AW67 S70:AW70 S73:AW73 S76:AW76 S79:AW79 S82:AW82 S85:AW85 S88:AW88 S91:AW91 S94:AW94 S97:AW97 S100:AW100 S103:AW103 S106:AW106 S109:AW109 S112:AW112 S115:AW115 S118:AW118 S121:AW121 S124:AW124 S127:AW127 S130:AW130 S133:AW133 S136:AW136 S139:AW139 S142:AW142 S145:AW145 S148:AW148 S151:AW151 S154:AW154 S157:AW157 S160:AW160 S163:AW163 S166:AW166 S169:AW169 S172:AW172 S175:AW175 S178:AW178 S181:AW181 S184:AW184 S187:AW187 S190:AW190 S193:AW193 S196:AW196 S199:AW199 S202:AW202 S205:AW205 S208:AW208 S211:AW211 S214:AW214 S217:AW217 S220:AW220 S223:AW223 S226:AW226 S229:AW229 S232:AW232 S235:AW235 S238:AW238 S241:AW241 S244:AW244 S247:AW247 S250:AW250 S253:AW253 S256:AW256 S259:AW259 S262:AW262 S265:AW265 S268:AW268 S271:AW271 S274:AW274 S277:AW277 S280:AW280 S283:AW283 S286:AW286 S289:AW289 S292:AW292 S295:AW295 S298:AW298 S301:AW301 S304:AW304 S307:AW307 S310:AW310 S313:AW313 S316:AW316 S319:AW319" xr:uid="{00000000-0002-0000-0300-000005000000}">
      <formula1>シフト記号表</formula1>
    </dataValidation>
    <dataValidation type="list" allowBlank="1" showInputMessage="1" sqref="G22:G321" xr:uid="{00000000-0002-0000-0300-000006000000}">
      <formula1>"A, B, C, D"</formula1>
    </dataValidation>
    <dataValidation type="decimal" allowBlank="1" showInputMessage="1" showErrorMessage="1" error="入力可能範囲　32～40" sqref="AX6" xr:uid="{00000000-0002-0000-0300-000007000000}">
      <formula1>32</formula1>
      <formula2>40</formula2>
    </dataValidation>
  </dataValidations>
  <printOptions horizontalCentered="1"/>
  <pageMargins left="0.15748031496062992" right="0.15748031496062992" top="0.31496062992125984" bottom="0.15748031496062992" header="0.31496062992125984" footer="0.31496062992125984"/>
  <pageSetup paperSize="9" scale="41" fitToHeight="0" orientation="landscape" r:id="rId1"/>
  <headerFooter>
    <oddFooter>&amp;R&amp;14&amp;P/&amp;N</oddFooter>
  </headerFooter>
  <extLst>
    <ext xmlns:x14="http://schemas.microsoft.com/office/spreadsheetml/2009/9/main" uri="{CCE6A557-97BC-4b89-ADB6-D9C93CAAB3DF}">
      <x14:dataValidations xmlns:xm="http://schemas.microsoft.com/office/excel/2006/main" count="1">
        <x14:dataValidation type="list" allowBlank="1" showInputMessage="1" xr:uid="{00000000-0002-0000-0300-000008000000}">
          <x14:formula1>
            <xm:f>プルダウン・リスト!$C$4:$C$8</xm:f>
          </x14:formula1>
          <xm:sqref>AP1:BE1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W42"/>
  <sheetViews>
    <sheetView zoomScaleNormal="100" workbookViewId="0">
      <selection activeCell="G6" sqref="G6"/>
    </sheetView>
  </sheetViews>
  <sheetFormatPr defaultColWidth="9" defaultRowHeight="25.5" x14ac:dyDescent="0.4"/>
  <cols>
    <col min="1" max="1" width="1.625" style="80" customWidth="1"/>
    <col min="2" max="2" width="5.625" style="79" customWidth="1"/>
    <col min="3" max="3" width="10.625" style="79" customWidth="1"/>
    <col min="4" max="4" width="3.375" style="79" bestFit="1" customWidth="1"/>
    <col min="5" max="5" width="15.625" style="80" customWidth="1"/>
    <col min="6" max="6" width="3.375" style="80" bestFit="1" customWidth="1"/>
    <col min="7" max="7" width="15.625" style="80" customWidth="1"/>
    <col min="8" max="8" width="3.375" style="80" bestFit="1" customWidth="1"/>
    <col min="9" max="9" width="15.625" style="79" customWidth="1"/>
    <col min="10" max="10" width="3.375" style="80" bestFit="1" customWidth="1"/>
    <col min="11" max="11" width="15.625" style="80" customWidth="1"/>
    <col min="12" max="12" width="3.375" style="80" customWidth="1"/>
    <col min="13" max="13" width="15.625" style="80" customWidth="1"/>
    <col min="14" max="14" width="3.375" style="80" customWidth="1"/>
    <col min="15" max="15" width="15.625" style="80" customWidth="1"/>
    <col min="16" max="16" width="3.375" style="80" customWidth="1"/>
    <col min="17" max="17" width="15.625" style="80" customWidth="1"/>
    <col min="18" max="18" width="3.375" style="80" customWidth="1"/>
    <col min="19" max="19" width="15.625" style="80" customWidth="1"/>
    <col min="20" max="20" width="3.375" style="80" customWidth="1"/>
    <col min="21" max="21" width="15.625" style="80" customWidth="1"/>
    <col min="22" max="22" width="3.375" style="80" customWidth="1"/>
    <col min="23" max="23" width="50.625" style="80" customWidth="1"/>
    <col min="24" max="16384" width="9" style="80"/>
  </cols>
  <sheetData>
    <row r="1" spans="2:23" x14ac:dyDescent="0.4">
      <c r="B1" s="78" t="s">
        <v>69</v>
      </c>
    </row>
    <row r="2" spans="2:23" x14ac:dyDescent="0.4">
      <c r="B2" s="81" t="s">
        <v>70</v>
      </c>
      <c r="E2" s="82"/>
      <c r="I2" s="83"/>
    </row>
    <row r="3" spans="2:23" x14ac:dyDescent="0.4">
      <c r="B3" s="83" t="s">
        <v>153</v>
      </c>
      <c r="E3" s="82" t="s">
        <v>157</v>
      </c>
      <c r="I3" s="83"/>
    </row>
    <row r="4" spans="2:23" x14ac:dyDescent="0.4">
      <c r="B4" s="81"/>
      <c r="E4" s="514" t="s">
        <v>52</v>
      </c>
      <c r="F4" s="514"/>
      <c r="G4" s="514"/>
      <c r="H4" s="514"/>
      <c r="I4" s="514"/>
      <c r="J4" s="514"/>
      <c r="K4" s="514"/>
      <c r="M4" s="514" t="s">
        <v>51</v>
      </c>
      <c r="N4" s="514"/>
      <c r="O4" s="514"/>
      <c r="Q4" s="514" t="s">
        <v>82</v>
      </c>
      <c r="R4" s="514"/>
      <c r="S4" s="514"/>
      <c r="T4" s="514"/>
      <c r="U4" s="514"/>
      <c r="W4" s="514" t="s">
        <v>156</v>
      </c>
    </row>
    <row r="5" spans="2:23" x14ac:dyDescent="0.4">
      <c r="B5" s="79" t="s">
        <v>98</v>
      </c>
      <c r="C5" s="79" t="s">
        <v>7</v>
      </c>
      <c r="E5" s="79" t="s">
        <v>152</v>
      </c>
      <c r="F5" s="79"/>
      <c r="G5" s="79" t="s">
        <v>151</v>
      </c>
      <c r="I5" s="79" t="s">
        <v>71</v>
      </c>
      <c r="K5" s="79" t="s">
        <v>52</v>
      </c>
      <c r="M5" s="79" t="s">
        <v>154</v>
      </c>
      <c r="O5" s="79" t="s">
        <v>155</v>
      </c>
      <c r="Q5" s="79" t="s">
        <v>154</v>
      </c>
      <c r="S5" s="79" t="s">
        <v>155</v>
      </c>
      <c r="U5" s="79" t="s">
        <v>52</v>
      </c>
      <c r="W5" s="514"/>
    </row>
    <row r="6" spans="2:23" x14ac:dyDescent="0.4">
      <c r="B6" s="79">
        <v>1</v>
      </c>
      <c r="C6" s="76" t="s">
        <v>33</v>
      </c>
      <c r="D6" s="79" t="s">
        <v>73</v>
      </c>
      <c r="E6" s="75"/>
      <c r="F6" s="79" t="s">
        <v>2</v>
      </c>
      <c r="G6" s="75"/>
      <c r="H6" s="80" t="s">
        <v>75</v>
      </c>
      <c r="I6" s="75">
        <v>0</v>
      </c>
      <c r="J6" s="80" t="s">
        <v>66</v>
      </c>
      <c r="K6" s="84">
        <f t="shared" ref="K6:K8" si="0">(G6-E6-I6)*24</f>
        <v>0</v>
      </c>
      <c r="M6" s="75"/>
      <c r="N6" s="79" t="s">
        <v>2</v>
      </c>
      <c r="O6" s="75"/>
      <c r="Q6" s="74">
        <f>IF(E6&lt;M6,M6,E6)</f>
        <v>0</v>
      </c>
      <c r="R6" s="79" t="s">
        <v>2</v>
      </c>
      <c r="S6" s="74">
        <f t="shared" ref="S6:S8" si="1">IF(G6&gt;O6,O6,G6)</f>
        <v>0</v>
      </c>
      <c r="U6" s="85">
        <f t="shared" ref="U6:U8" si="2">(S6-Q6)*24</f>
        <v>0</v>
      </c>
      <c r="W6" s="90"/>
    </row>
    <row r="7" spans="2:23" x14ac:dyDescent="0.4">
      <c r="B7" s="79">
        <v>2</v>
      </c>
      <c r="C7" s="76" t="s">
        <v>36</v>
      </c>
      <c r="D7" s="79" t="s">
        <v>73</v>
      </c>
      <c r="E7" s="75"/>
      <c r="F7" s="79" t="s">
        <v>2</v>
      </c>
      <c r="G7" s="75"/>
      <c r="H7" s="80" t="s">
        <v>75</v>
      </c>
      <c r="I7" s="75">
        <v>0</v>
      </c>
      <c r="J7" s="80" t="s">
        <v>66</v>
      </c>
      <c r="K7" s="84">
        <f t="shared" si="0"/>
        <v>0</v>
      </c>
      <c r="M7" s="75"/>
      <c r="N7" s="79" t="s">
        <v>2</v>
      </c>
      <c r="O7" s="75"/>
      <c r="Q7" s="74">
        <f t="shared" ref="Q7:Q8" si="3">IF(E7&lt;M7,M7,E7)</f>
        <v>0</v>
      </c>
      <c r="R7" s="79" t="s">
        <v>2</v>
      </c>
      <c r="S7" s="74">
        <f t="shared" si="1"/>
        <v>0</v>
      </c>
      <c r="U7" s="85">
        <f t="shared" si="2"/>
        <v>0</v>
      </c>
      <c r="W7" s="90"/>
    </row>
    <row r="8" spans="2:23" x14ac:dyDescent="0.4">
      <c r="B8" s="79">
        <v>3</v>
      </c>
      <c r="C8" s="76" t="s">
        <v>34</v>
      </c>
      <c r="D8" s="79" t="s">
        <v>73</v>
      </c>
      <c r="E8" s="75"/>
      <c r="F8" s="79" t="s">
        <v>2</v>
      </c>
      <c r="G8" s="75"/>
      <c r="H8" s="80" t="s">
        <v>75</v>
      </c>
      <c r="I8" s="75">
        <v>0</v>
      </c>
      <c r="J8" s="80" t="s">
        <v>66</v>
      </c>
      <c r="K8" s="84">
        <f t="shared" si="0"/>
        <v>0</v>
      </c>
      <c r="M8" s="75"/>
      <c r="N8" s="79" t="s">
        <v>2</v>
      </c>
      <c r="O8" s="75"/>
      <c r="Q8" s="74">
        <f t="shared" si="3"/>
        <v>0</v>
      </c>
      <c r="R8" s="79" t="s">
        <v>2</v>
      </c>
      <c r="S8" s="74">
        <f t="shared" si="1"/>
        <v>0</v>
      </c>
      <c r="U8" s="85">
        <f t="shared" si="2"/>
        <v>0</v>
      </c>
      <c r="W8" s="90"/>
    </row>
    <row r="9" spans="2:23" x14ac:dyDescent="0.4">
      <c r="B9" s="79">
        <v>4</v>
      </c>
      <c r="C9" s="76" t="s">
        <v>41</v>
      </c>
      <c r="D9" s="79" t="s">
        <v>73</v>
      </c>
      <c r="E9" s="75"/>
      <c r="F9" s="79" t="s">
        <v>2</v>
      </c>
      <c r="G9" s="75"/>
      <c r="H9" s="80" t="s">
        <v>75</v>
      </c>
      <c r="I9" s="75">
        <v>0</v>
      </c>
      <c r="J9" s="80" t="s">
        <v>66</v>
      </c>
      <c r="K9" s="84">
        <f>(G9-E9-I9)*24</f>
        <v>0</v>
      </c>
      <c r="M9" s="75"/>
      <c r="N9" s="79" t="s">
        <v>2</v>
      </c>
      <c r="O9" s="75"/>
      <c r="Q9" s="74">
        <f>IF(E9&lt;M9,M9,E9)</f>
        <v>0</v>
      </c>
      <c r="R9" s="79" t="s">
        <v>2</v>
      </c>
      <c r="S9" s="74">
        <f>IF(G9&gt;O9,O9,G9)</f>
        <v>0</v>
      </c>
      <c r="U9" s="85">
        <f>(S9-Q9)*24</f>
        <v>0</v>
      </c>
      <c r="W9" s="90"/>
    </row>
    <row r="10" spans="2:23" x14ac:dyDescent="0.4">
      <c r="B10" s="79">
        <v>5</v>
      </c>
      <c r="C10" s="76" t="s">
        <v>37</v>
      </c>
      <c r="D10" s="79" t="s">
        <v>73</v>
      </c>
      <c r="E10" s="75"/>
      <c r="F10" s="79" t="s">
        <v>2</v>
      </c>
      <c r="G10" s="75"/>
      <c r="H10" s="80" t="s">
        <v>75</v>
      </c>
      <c r="I10" s="75">
        <v>0</v>
      </c>
      <c r="J10" s="80" t="s">
        <v>66</v>
      </c>
      <c r="K10" s="84">
        <f>(G10-E10-I10)*24</f>
        <v>0</v>
      </c>
      <c r="M10" s="75"/>
      <c r="N10" s="79" t="s">
        <v>2</v>
      </c>
      <c r="O10" s="75"/>
      <c r="Q10" s="74">
        <f t="shared" ref="Q10:Q25" si="4">IF(E10&lt;M10,M10,E10)</f>
        <v>0</v>
      </c>
      <c r="R10" s="79" t="s">
        <v>2</v>
      </c>
      <c r="S10" s="74">
        <f t="shared" ref="S10:S25" si="5">IF(G10&gt;O10,O10,G10)</f>
        <v>0</v>
      </c>
      <c r="U10" s="85">
        <f t="shared" ref="U10:U25" si="6">(S10-Q10)*24</f>
        <v>0</v>
      </c>
      <c r="W10" s="90"/>
    </row>
    <row r="11" spans="2:23" x14ac:dyDescent="0.4">
      <c r="B11" s="79">
        <v>6</v>
      </c>
      <c r="C11" s="76" t="s">
        <v>38</v>
      </c>
      <c r="D11" s="79" t="s">
        <v>73</v>
      </c>
      <c r="E11" s="75"/>
      <c r="F11" s="79" t="s">
        <v>2</v>
      </c>
      <c r="G11" s="75"/>
      <c r="H11" s="80" t="s">
        <v>75</v>
      </c>
      <c r="I11" s="75">
        <v>0</v>
      </c>
      <c r="J11" s="80" t="s">
        <v>66</v>
      </c>
      <c r="K11" s="84">
        <f t="shared" ref="K11:K25" si="7">(G11-E11-I11)*24</f>
        <v>0</v>
      </c>
      <c r="M11" s="75"/>
      <c r="N11" s="79" t="s">
        <v>2</v>
      </c>
      <c r="O11" s="75"/>
      <c r="Q11" s="74">
        <f t="shared" si="4"/>
        <v>0</v>
      </c>
      <c r="R11" s="79" t="s">
        <v>2</v>
      </c>
      <c r="S11" s="74">
        <f t="shared" si="5"/>
        <v>0</v>
      </c>
      <c r="U11" s="85">
        <f t="shared" si="6"/>
        <v>0</v>
      </c>
      <c r="W11" s="90"/>
    </row>
    <row r="12" spans="2:23" x14ac:dyDescent="0.4">
      <c r="B12" s="79">
        <v>7</v>
      </c>
      <c r="C12" s="76" t="s">
        <v>42</v>
      </c>
      <c r="D12" s="79" t="s">
        <v>73</v>
      </c>
      <c r="E12" s="75"/>
      <c r="F12" s="79" t="s">
        <v>2</v>
      </c>
      <c r="G12" s="75"/>
      <c r="H12" s="80" t="s">
        <v>75</v>
      </c>
      <c r="I12" s="75">
        <v>0</v>
      </c>
      <c r="J12" s="80" t="s">
        <v>66</v>
      </c>
      <c r="K12" s="289">
        <f t="shared" si="7"/>
        <v>0</v>
      </c>
      <c r="M12" s="75"/>
      <c r="N12" s="79" t="s">
        <v>2</v>
      </c>
      <c r="O12" s="75"/>
      <c r="Q12" s="74">
        <f t="shared" si="4"/>
        <v>0</v>
      </c>
      <c r="R12" s="79" t="s">
        <v>2</v>
      </c>
      <c r="S12" s="74">
        <f t="shared" si="5"/>
        <v>0</v>
      </c>
      <c r="U12" s="85">
        <f t="shared" si="6"/>
        <v>0</v>
      </c>
      <c r="W12" s="90"/>
    </row>
    <row r="13" spans="2:23" x14ac:dyDescent="0.4">
      <c r="B13" s="79">
        <v>8</v>
      </c>
      <c r="C13" s="76" t="s">
        <v>35</v>
      </c>
      <c r="D13" s="79" t="s">
        <v>73</v>
      </c>
      <c r="E13" s="75"/>
      <c r="F13" s="79" t="s">
        <v>2</v>
      </c>
      <c r="G13" s="75"/>
      <c r="H13" s="80" t="s">
        <v>75</v>
      </c>
      <c r="I13" s="75">
        <v>0</v>
      </c>
      <c r="J13" s="80" t="s">
        <v>66</v>
      </c>
      <c r="K13" s="84">
        <f t="shared" si="7"/>
        <v>0</v>
      </c>
      <c r="M13" s="75"/>
      <c r="N13" s="79" t="s">
        <v>2</v>
      </c>
      <c r="O13" s="75"/>
      <c r="Q13" s="74">
        <f t="shared" si="4"/>
        <v>0</v>
      </c>
      <c r="R13" s="79" t="s">
        <v>2</v>
      </c>
      <c r="S13" s="74">
        <f t="shared" si="5"/>
        <v>0</v>
      </c>
      <c r="U13" s="85">
        <f t="shared" si="6"/>
        <v>0</v>
      </c>
      <c r="W13" s="90"/>
    </row>
    <row r="14" spans="2:23" x14ac:dyDescent="0.4">
      <c r="B14" s="79">
        <v>9</v>
      </c>
      <c r="C14" s="76" t="s">
        <v>43</v>
      </c>
      <c r="D14" s="79" t="s">
        <v>73</v>
      </c>
      <c r="E14" s="75"/>
      <c r="F14" s="79" t="s">
        <v>2</v>
      </c>
      <c r="G14" s="75"/>
      <c r="H14" s="80" t="s">
        <v>75</v>
      </c>
      <c r="I14" s="75">
        <v>0</v>
      </c>
      <c r="J14" s="80" t="s">
        <v>66</v>
      </c>
      <c r="K14" s="84">
        <f t="shared" si="7"/>
        <v>0</v>
      </c>
      <c r="M14" s="75"/>
      <c r="N14" s="79" t="s">
        <v>2</v>
      </c>
      <c r="O14" s="75"/>
      <c r="Q14" s="74">
        <f t="shared" si="4"/>
        <v>0</v>
      </c>
      <c r="R14" s="79" t="s">
        <v>2</v>
      </c>
      <c r="S14" s="74">
        <f t="shared" si="5"/>
        <v>0</v>
      </c>
      <c r="U14" s="85">
        <f t="shared" si="6"/>
        <v>0</v>
      </c>
      <c r="W14" s="90"/>
    </row>
    <row r="15" spans="2:23" x14ac:dyDescent="0.4">
      <c r="B15" s="79">
        <v>10</v>
      </c>
      <c r="C15" s="76" t="s">
        <v>44</v>
      </c>
      <c r="D15" s="79" t="s">
        <v>73</v>
      </c>
      <c r="E15" s="75"/>
      <c r="F15" s="79" t="s">
        <v>2</v>
      </c>
      <c r="G15" s="75"/>
      <c r="H15" s="80" t="s">
        <v>75</v>
      </c>
      <c r="I15" s="75">
        <v>0</v>
      </c>
      <c r="J15" s="80" t="s">
        <v>66</v>
      </c>
      <c r="K15" s="84">
        <f t="shared" si="7"/>
        <v>0</v>
      </c>
      <c r="M15" s="75"/>
      <c r="N15" s="79" t="s">
        <v>2</v>
      </c>
      <c r="O15" s="75"/>
      <c r="Q15" s="74">
        <f t="shared" si="4"/>
        <v>0</v>
      </c>
      <c r="R15" s="79" t="s">
        <v>2</v>
      </c>
      <c r="S15" s="74">
        <f>IF(G15&gt;O15,O15,G15)</f>
        <v>0</v>
      </c>
      <c r="U15" s="85">
        <f t="shared" si="6"/>
        <v>0</v>
      </c>
      <c r="W15" s="90"/>
    </row>
    <row r="16" spans="2:23" x14ac:dyDescent="0.4">
      <c r="B16" s="79">
        <v>11</v>
      </c>
      <c r="C16" s="76" t="s">
        <v>45</v>
      </c>
      <c r="D16" s="79" t="s">
        <v>73</v>
      </c>
      <c r="E16" s="75"/>
      <c r="F16" s="79" t="s">
        <v>2</v>
      </c>
      <c r="G16" s="75"/>
      <c r="H16" s="80" t="s">
        <v>75</v>
      </c>
      <c r="I16" s="75">
        <v>0</v>
      </c>
      <c r="J16" s="80" t="s">
        <v>66</v>
      </c>
      <c r="K16" s="84">
        <f t="shared" si="7"/>
        <v>0</v>
      </c>
      <c r="M16" s="75"/>
      <c r="N16" s="79" t="s">
        <v>2</v>
      </c>
      <c r="O16" s="75"/>
      <c r="Q16" s="74">
        <f t="shared" si="4"/>
        <v>0</v>
      </c>
      <c r="R16" s="79" t="s">
        <v>2</v>
      </c>
      <c r="S16" s="74">
        <f t="shared" si="5"/>
        <v>0</v>
      </c>
      <c r="U16" s="85">
        <f t="shared" si="6"/>
        <v>0</v>
      </c>
      <c r="W16" s="90"/>
    </row>
    <row r="17" spans="2:23" x14ac:dyDescent="0.4">
      <c r="B17" s="79">
        <v>12</v>
      </c>
      <c r="C17" s="76" t="s">
        <v>46</v>
      </c>
      <c r="D17" s="79" t="s">
        <v>73</v>
      </c>
      <c r="E17" s="75"/>
      <c r="F17" s="79" t="s">
        <v>2</v>
      </c>
      <c r="G17" s="75"/>
      <c r="H17" s="80" t="s">
        <v>75</v>
      </c>
      <c r="I17" s="75">
        <v>0</v>
      </c>
      <c r="J17" s="80" t="s">
        <v>66</v>
      </c>
      <c r="K17" s="84">
        <f t="shared" si="7"/>
        <v>0</v>
      </c>
      <c r="M17" s="75"/>
      <c r="N17" s="79" t="s">
        <v>2</v>
      </c>
      <c r="O17" s="75"/>
      <c r="Q17" s="74">
        <f t="shared" si="4"/>
        <v>0</v>
      </c>
      <c r="R17" s="79" t="s">
        <v>2</v>
      </c>
      <c r="S17" s="74">
        <f t="shared" si="5"/>
        <v>0</v>
      </c>
      <c r="U17" s="85">
        <f t="shared" si="6"/>
        <v>0</v>
      </c>
      <c r="W17" s="90"/>
    </row>
    <row r="18" spans="2:23" x14ac:dyDescent="0.4">
      <c r="B18" s="79">
        <v>13</v>
      </c>
      <c r="C18" s="76" t="s">
        <v>47</v>
      </c>
      <c r="D18" s="79" t="s">
        <v>73</v>
      </c>
      <c r="E18" s="75"/>
      <c r="F18" s="79" t="s">
        <v>2</v>
      </c>
      <c r="G18" s="75"/>
      <c r="H18" s="80" t="s">
        <v>75</v>
      </c>
      <c r="I18" s="75">
        <v>0</v>
      </c>
      <c r="J18" s="80" t="s">
        <v>66</v>
      </c>
      <c r="K18" s="84">
        <f t="shared" si="7"/>
        <v>0</v>
      </c>
      <c r="M18" s="75"/>
      <c r="N18" s="79" t="s">
        <v>2</v>
      </c>
      <c r="O18" s="75"/>
      <c r="Q18" s="74">
        <f t="shared" si="4"/>
        <v>0</v>
      </c>
      <c r="R18" s="79" t="s">
        <v>2</v>
      </c>
      <c r="S18" s="74">
        <f t="shared" si="5"/>
        <v>0</v>
      </c>
      <c r="U18" s="85">
        <f t="shared" si="6"/>
        <v>0</v>
      </c>
      <c r="W18" s="90"/>
    </row>
    <row r="19" spans="2:23" x14ac:dyDescent="0.4">
      <c r="B19" s="79">
        <v>14</v>
      </c>
      <c r="C19" s="76" t="s">
        <v>48</v>
      </c>
      <c r="D19" s="79" t="s">
        <v>73</v>
      </c>
      <c r="E19" s="75"/>
      <c r="F19" s="79" t="s">
        <v>2</v>
      </c>
      <c r="G19" s="75"/>
      <c r="H19" s="80" t="s">
        <v>75</v>
      </c>
      <c r="I19" s="75">
        <v>0</v>
      </c>
      <c r="J19" s="80" t="s">
        <v>66</v>
      </c>
      <c r="K19" s="84">
        <f t="shared" si="7"/>
        <v>0</v>
      </c>
      <c r="M19" s="75"/>
      <c r="N19" s="79" t="s">
        <v>2</v>
      </c>
      <c r="O19" s="75"/>
      <c r="Q19" s="74">
        <f t="shared" si="4"/>
        <v>0</v>
      </c>
      <c r="R19" s="79" t="s">
        <v>2</v>
      </c>
      <c r="S19" s="74">
        <f t="shared" si="5"/>
        <v>0</v>
      </c>
      <c r="U19" s="85">
        <f t="shared" si="6"/>
        <v>0</v>
      </c>
      <c r="W19" s="90"/>
    </row>
    <row r="20" spans="2:23" x14ac:dyDescent="0.4">
      <c r="B20" s="79">
        <v>15</v>
      </c>
      <c r="C20" s="76" t="s">
        <v>39</v>
      </c>
      <c r="D20" s="79" t="s">
        <v>73</v>
      </c>
      <c r="E20" s="75"/>
      <c r="F20" s="79" t="s">
        <v>2</v>
      </c>
      <c r="G20" s="75"/>
      <c r="H20" s="80" t="s">
        <v>75</v>
      </c>
      <c r="I20" s="75">
        <v>0</v>
      </c>
      <c r="J20" s="80" t="s">
        <v>66</v>
      </c>
      <c r="K20" s="86">
        <f t="shared" si="7"/>
        <v>0</v>
      </c>
      <c r="M20" s="75"/>
      <c r="N20" s="79" t="s">
        <v>2</v>
      </c>
      <c r="O20" s="75"/>
      <c r="Q20" s="74">
        <f t="shared" si="4"/>
        <v>0</v>
      </c>
      <c r="R20" s="79" t="s">
        <v>2</v>
      </c>
      <c r="S20" s="74">
        <f t="shared" si="5"/>
        <v>0</v>
      </c>
      <c r="U20" s="85">
        <f t="shared" si="6"/>
        <v>0</v>
      </c>
      <c r="W20" s="90"/>
    </row>
    <row r="21" spans="2:23" x14ac:dyDescent="0.4">
      <c r="B21" s="79">
        <v>16</v>
      </c>
      <c r="C21" s="76" t="s">
        <v>55</v>
      </c>
      <c r="D21" s="79" t="s">
        <v>73</v>
      </c>
      <c r="E21" s="75"/>
      <c r="F21" s="79" t="s">
        <v>2</v>
      </c>
      <c r="G21" s="75"/>
      <c r="H21" s="80" t="s">
        <v>75</v>
      </c>
      <c r="I21" s="75">
        <v>0</v>
      </c>
      <c r="J21" s="80" t="s">
        <v>66</v>
      </c>
      <c r="K21" s="84">
        <f t="shared" si="7"/>
        <v>0</v>
      </c>
      <c r="M21" s="75"/>
      <c r="N21" s="79" t="s">
        <v>2</v>
      </c>
      <c r="O21" s="75"/>
      <c r="Q21" s="74">
        <f t="shared" si="4"/>
        <v>0</v>
      </c>
      <c r="R21" s="79" t="s">
        <v>2</v>
      </c>
      <c r="S21" s="74">
        <f t="shared" si="5"/>
        <v>0</v>
      </c>
      <c r="U21" s="85">
        <f t="shared" si="6"/>
        <v>0</v>
      </c>
      <c r="W21" s="90"/>
    </row>
    <row r="22" spans="2:23" x14ac:dyDescent="0.4">
      <c r="B22" s="79">
        <v>17</v>
      </c>
      <c r="C22" s="76" t="s">
        <v>56</v>
      </c>
      <c r="D22" s="79" t="s">
        <v>73</v>
      </c>
      <c r="E22" s="75"/>
      <c r="F22" s="79" t="s">
        <v>2</v>
      </c>
      <c r="G22" s="75"/>
      <c r="H22" s="80" t="s">
        <v>75</v>
      </c>
      <c r="I22" s="75">
        <v>0</v>
      </c>
      <c r="J22" s="80" t="s">
        <v>66</v>
      </c>
      <c r="K22" s="84">
        <f t="shared" si="7"/>
        <v>0</v>
      </c>
      <c r="M22" s="75"/>
      <c r="N22" s="79" t="s">
        <v>2</v>
      </c>
      <c r="O22" s="75"/>
      <c r="Q22" s="74">
        <f t="shared" si="4"/>
        <v>0</v>
      </c>
      <c r="R22" s="79" t="s">
        <v>2</v>
      </c>
      <c r="S22" s="74">
        <f t="shared" si="5"/>
        <v>0</v>
      </c>
      <c r="U22" s="85">
        <f t="shared" si="6"/>
        <v>0</v>
      </c>
      <c r="W22" s="90"/>
    </row>
    <row r="23" spans="2:23" x14ac:dyDescent="0.4">
      <c r="B23" s="79">
        <v>18</v>
      </c>
      <c r="C23" s="76" t="s">
        <v>57</v>
      </c>
      <c r="D23" s="79" t="s">
        <v>73</v>
      </c>
      <c r="E23" s="75"/>
      <c r="F23" s="79" t="s">
        <v>2</v>
      </c>
      <c r="G23" s="75"/>
      <c r="H23" s="80" t="s">
        <v>75</v>
      </c>
      <c r="I23" s="75">
        <v>0</v>
      </c>
      <c r="J23" s="80" t="s">
        <v>66</v>
      </c>
      <c r="K23" s="84">
        <f t="shared" si="7"/>
        <v>0</v>
      </c>
      <c r="M23" s="75"/>
      <c r="N23" s="79" t="s">
        <v>2</v>
      </c>
      <c r="O23" s="75"/>
      <c r="Q23" s="74">
        <f t="shared" si="4"/>
        <v>0</v>
      </c>
      <c r="R23" s="79" t="s">
        <v>2</v>
      </c>
      <c r="S23" s="74">
        <f t="shared" si="5"/>
        <v>0</v>
      </c>
      <c r="U23" s="85">
        <f t="shared" si="6"/>
        <v>0</v>
      </c>
      <c r="W23" s="90"/>
    </row>
    <row r="24" spans="2:23" x14ac:dyDescent="0.4">
      <c r="B24" s="79">
        <v>19</v>
      </c>
      <c r="C24" s="76" t="s">
        <v>76</v>
      </c>
      <c r="D24" s="79" t="s">
        <v>73</v>
      </c>
      <c r="E24" s="75"/>
      <c r="F24" s="79" t="s">
        <v>2</v>
      </c>
      <c r="G24" s="75"/>
      <c r="H24" s="80" t="s">
        <v>75</v>
      </c>
      <c r="I24" s="75">
        <v>0</v>
      </c>
      <c r="J24" s="80" t="s">
        <v>66</v>
      </c>
      <c r="K24" s="84">
        <f t="shared" si="7"/>
        <v>0</v>
      </c>
      <c r="M24" s="75"/>
      <c r="N24" s="79" t="s">
        <v>2</v>
      </c>
      <c r="O24" s="75"/>
      <c r="Q24" s="74">
        <f t="shared" si="4"/>
        <v>0</v>
      </c>
      <c r="R24" s="79" t="s">
        <v>2</v>
      </c>
      <c r="S24" s="74">
        <f t="shared" si="5"/>
        <v>0</v>
      </c>
      <c r="U24" s="85">
        <f t="shared" si="6"/>
        <v>0</v>
      </c>
      <c r="W24" s="90"/>
    </row>
    <row r="25" spans="2:23" x14ac:dyDescent="0.4">
      <c r="B25" s="79">
        <v>20</v>
      </c>
      <c r="C25" s="76" t="s">
        <v>77</v>
      </c>
      <c r="D25" s="79" t="s">
        <v>73</v>
      </c>
      <c r="E25" s="75"/>
      <c r="F25" s="79" t="s">
        <v>2</v>
      </c>
      <c r="G25" s="75"/>
      <c r="H25" s="80" t="s">
        <v>75</v>
      </c>
      <c r="I25" s="75">
        <v>0</v>
      </c>
      <c r="J25" s="80" t="s">
        <v>66</v>
      </c>
      <c r="K25" s="84">
        <f t="shared" si="7"/>
        <v>0</v>
      </c>
      <c r="M25" s="75"/>
      <c r="N25" s="79" t="s">
        <v>2</v>
      </c>
      <c r="O25" s="75"/>
      <c r="Q25" s="74">
        <f t="shared" si="4"/>
        <v>0</v>
      </c>
      <c r="R25" s="79" t="s">
        <v>2</v>
      </c>
      <c r="S25" s="74">
        <f t="shared" si="5"/>
        <v>0</v>
      </c>
      <c r="U25" s="85">
        <f t="shared" si="6"/>
        <v>0</v>
      </c>
      <c r="W25" s="90"/>
    </row>
    <row r="26" spans="2:23" x14ac:dyDescent="0.4">
      <c r="B26" s="79">
        <v>21</v>
      </c>
      <c r="C26" s="76" t="s">
        <v>78</v>
      </c>
      <c r="D26" s="79" t="s">
        <v>73</v>
      </c>
      <c r="E26" s="87"/>
      <c r="F26" s="79" t="s">
        <v>2</v>
      </c>
      <c r="G26" s="87"/>
      <c r="H26" s="80" t="s">
        <v>75</v>
      </c>
      <c r="I26" s="87"/>
      <c r="J26" s="80" t="s">
        <v>66</v>
      </c>
      <c r="K26" s="76">
        <v>1</v>
      </c>
      <c r="M26" s="84"/>
      <c r="N26" s="79" t="s">
        <v>2</v>
      </c>
      <c r="O26" s="84"/>
      <c r="Q26" s="84"/>
      <c r="R26" s="79" t="s">
        <v>2</v>
      </c>
      <c r="S26" s="84"/>
      <c r="U26" s="76">
        <v>1</v>
      </c>
      <c r="W26" s="90"/>
    </row>
    <row r="27" spans="2:23" x14ac:dyDescent="0.4">
      <c r="B27" s="79">
        <v>22</v>
      </c>
      <c r="C27" s="76" t="s">
        <v>79</v>
      </c>
      <c r="D27" s="79" t="s">
        <v>73</v>
      </c>
      <c r="E27" s="87"/>
      <c r="F27" s="79" t="s">
        <v>2</v>
      </c>
      <c r="G27" s="87"/>
      <c r="H27" s="80" t="s">
        <v>75</v>
      </c>
      <c r="I27" s="87"/>
      <c r="J27" s="80" t="s">
        <v>66</v>
      </c>
      <c r="K27" s="76">
        <v>2</v>
      </c>
      <c r="M27" s="84"/>
      <c r="N27" s="79" t="s">
        <v>2</v>
      </c>
      <c r="O27" s="84"/>
      <c r="Q27" s="84"/>
      <c r="R27" s="79" t="s">
        <v>2</v>
      </c>
      <c r="S27" s="84"/>
      <c r="U27" s="76">
        <v>2</v>
      </c>
      <c r="W27" s="90"/>
    </row>
    <row r="28" spans="2:23" x14ac:dyDescent="0.4">
      <c r="B28" s="79">
        <v>23</v>
      </c>
      <c r="C28" s="76" t="s">
        <v>80</v>
      </c>
      <c r="D28" s="79" t="s">
        <v>73</v>
      </c>
      <c r="E28" s="87"/>
      <c r="F28" s="79" t="s">
        <v>2</v>
      </c>
      <c r="G28" s="87"/>
      <c r="H28" s="80" t="s">
        <v>75</v>
      </c>
      <c r="I28" s="87"/>
      <c r="J28" s="80" t="s">
        <v>66</v>
      </c>
      <c r="K28" s="76">
        <v>3</v>
      </c>
      <c r="M28" s="84"/>
      <c r="N28" s="79" t="s">
        <v>2</v>
      </c>
      <c r="O28" s="84"/>
      <c r="Q28" s="84"/>
      <c r="R28" s="79" t="s">
        <v>2</v>
      </c>
      <c r="S28" s="84"/>
      <c r="U28" s="76">
        <v>3</v>
      </c>
      <c r="W28" s="90"/>
    </row>
    <row r="29" spans="2:23" x14ac:dyDescent="0.4">
      <c r="B29" s="79">
        <v>24</v>
      </c>
      <c r="C29" s="76" t="s">
        <v>81</v>
      </c>
      <c r="D29" s="79" t="s">
        <v>73</v>
      </c>
      <c r="E29" s="87"/>
      <c r="F29" s="79" t="s">
        <v>2</v>
      </c>
      <c r="G29" s="87"/>
      <c r="H29" s="80" t="s">
        <v>75</v>
      </c>
      <c r="I29" s="87"/>
      <c r="J29" s="80" t="s">
        <v>66</v>
      </c>
      <c r="K29" s="76">
        <v>4</v>
      </c>
      <c r="M29" s="84"/>
      <c r="N29" s="79" t="s">
        <v>2</v>
      </c>
      <c r="O29" s="84"/>
      <c r="Q29" s="84"/>
      <c r="R29" s="79" t="s">
        <v>2</v>
      </c>
      <c r="S29" s="84"/>
      <c r="U29" s="76">
        <v>4</v>
      </c>
      <c r="W29" s="90"/>
    </row>
    <row r="30" spans="2:23" x14ac:dyDescent="0.4">
      <c r="B30" s="79">
        <v>25</v>
      </c>
      <c r="C30" s="76" t="s">
        <v>58</v>
      </c>
      <c r="D30" s="79" t="s">
        <v>73</v>
      </c>
      <c r="E30" s="87"/>
      <c r="F30" s="79" t="s">
        <v>2</v>
      </c>
      <c r="G30" s="87"/>
      <c r="H30" s="80" t="s">
        <v>75</v>
      </c>
      <c r="I30" s="87"/>
      <c r="J30" s="80" t="s">
        <v>66</v>
      </c>
      <c r="K30" s="76">
        <v>4</v>
      </c>
      <c r="M30" s="84"/>
      <c r="N30" s="79" t="s">
        <v>2</v>
      </c>
      <c r="O30" s="84"/>
      <c r="Q30" s="84"/>
      <c r="R30" s="79" t="s">
        <v>2</v>
      </c>
      <c r="S30" s="84"/>
      <c r="U30" s="76">
        <v>3</v>
      </c>
      <c r="W30" s="90"/>
    </row>
    <row r="31" spans="2:23" x14ac:dyDescent="0.4">
      <c r="B31" s="79">
        <v>26</v>
      </c>
      <c r="C31" s="76" t="s">
        <v>59</v>
      </c>
      <c r="D31" s="79" t="s">
        <v>73</v>
      </c>
      <c r="E31" s="87"/>
      <c r="F31" s="79" t="s">
        <v>2</v>
      </c>
      <c r="G31" s="87"/>
      <c r="H31" s="80" t="s">
        <v>75</v>
      </c>
      <c r="I31" s="87"/>
      <c r="J31" s="80" t="s">
        <v>66</v>
      </c>
      <c r="K31" s="76">
        <v>5</v>
      </c>
      <c r="M31" s="84"/>
      <c r="N31" s="79" t="s">
        <v>2</v>
      </c>
      <c r="O31" s="84"/>
      <c r="Q31" s="84"/>
      <c r="R31" s="79" t="s">
        <v>2</v>
      </c>
      <c r="S31" s="84"/>
      <c r="U31" s="76">
        <v>5</v>
      </c>
      <c r="W31" s="90"/>
    </row>
    <row r="32" spans="2:23" x14ac:dyDescent="0.4">
      <c r="B32" s="79">
        <v>27</v>
      </c>
      <c r="C32" s="76" t="s">
        <v>72</v>
      </c>
      <c r="D32" s="79" t="s">
        <v>73</v>
      </c>
      <c r="E32" s="87"/>
      <c r="F32" s="79" t="s">
        <v>2</v>
      </c>
      <c r="G32" s="87"/>
      <c r="H32" s="80" t="s">
        <v>75</v>
      </c>
      <c r="I32" s="87"/>
      <c r="J32" s="80" t="s">
        <v>66</v>
      </c>
      <c r="K32" s="76">
        <v>0</v>
      </c>
      <c r="M32" s="84"/>
      <c r="N32" s="79" t="s">
        <v>2</v>
      </c>
      <c r="O32" s="84"/>
      <c r="Q32" s="84"/>
      <c r="R32" s="79" t="s">
        <v>2</v>
      </c>
      <c r="S32" s="84"/>
      <c r="U32" s="76">
        <v>0</v>
      </c>
      <c r="W32" s="90" t="s">
        <v>164</v>
      </c>
    </row>
    <row r="33" spans="2:23" x14ac:dyDescent="0.4">
      <c r="B33" s="79">
        <v>28</v>
      </c>
      <c r="C33" s="76" t="s">
        <v>74</v>
      </c>
      <c r="D33" s="79" t="s">
        <v>73</v>
      </c>
      <c r="E33" s="87"/>
      <c r="F33" s="79" t="s">
        <v>2</v>
      </c>
      <c r="G33" s="87"/>
      <c r="H33" s="80" t="s">
        <v>75</v>
      </c>
      <c r="I33" s="87"/>
      <c r="J33" s="80" t="s">
        <v>66</v>
      </c>
      <c r="K33" s="76"/>
      <c r="M33" s="84"/>
      <c r="N33" s="79" t="s">
        <v>2</v>
      </c>
      <c r="O33" s="84"/>
      <c r="Q33" s="84"/>
      <c r="R33" s="79" t="s">
        <v>2</v>
      </c>
      <c r="S33" s="84"/>
      <c r="U33" s="76"/>
      <c r="W33" s="90"/>
    </row>
    <row r="34" spans="2:23" x14ac:dyDescent="0.4">
      <c r="B34" s="79">
        <v>29</v>
      </c>
      <c r="C34" s="76" t="s">
        <v>74</v>
      </c>
      <c r="D34" s="79" t="s">
        <v>73</v>
      </c>
      <c r="E34" s="87"/>
      <c r="F34" s="79" t="s">
        <v>2</v>
      </c>
      <c r="G34" s="87"/>
      <c r="H34" s="80" t="s">
        <v>75</v>
      </c>
      <c r="I34" s="87"/>
      <c r="J34" s="80" t="s">
        <v>66</v>
      </c>
      <c r="K34" s="76"/>
      <c r="M34" s="84"/>
      <c r="N34" s="79" t="s">
        <v>2</v>
      </c>
      <c r="O34" s="84"/>
      <c r="Q34" s="84"/>
      <c r="R34" s="79" t="s">
        <v>2</v>
      </c>
      <c r="S34" s="84"/>
      <c r="U34" s="76"/>
      <c r="W34" s="90"/>
    </row>
    <row r="35" spans="2:23" x14ac:dyDescent="0.4">
      <c r="B35" s="79">
        <v>30</v>
      </c>
      <c r="C35" s="76" t="s">
        <v>74</v>
      </c>
      <c r="D35" s="79" t="s">
        <v>73</v>
      </c>
      <c r="E35" s="87"/>
      <c r="F35" s="79" t="s">
        <v>2</v>
      </c>
      <c r="G35" s="87"/>
      <c r="H35" s="80" t="s">
        <v>75</v>
      </c>
      <c r="I35" s="87"/>
      <c r="J35" s="80" t="s">
        <v>66</v>
      </c>
      <c r="K35" s="76"/>
      <c r="M35" s="84"/>
      <c r="N35" s="79" t="s">
        <v>2</v>
      </c>
      <c r="O35" s="84"/>
      <c r="Q35" s="84"/>
      <c r="R35" s="79" t="s">
        <v>2</v>
      </c>
      <c r="S35" s="84"/>
      <c r="U35" s="76"/>
      <c r="W35" s="90"/>
    </row>
    <row r="36" spans="2:23" x14ac:dyDescent="0.4">
      <c r="C36" s="88"/>
    </row>
    <row r="37" spans="2:23" x14ac:dyDescent="0.4">
      <c r="C37" s="89" t="s">
        <v>168</v>
      </c>
    </row>
    <row r="38" spans="2:23" x14ac:dyDescent="0.4">
      <c r="C38" s="89" t="s">
        <v>169</v>
      </c>
    </row>
    <row r="39" spans="2:23" x14ac:dyDescent="0.4">
      <c r="C39" s="89" t="s">
        <v>170</v>
      </c>
    </row>
    <row r="40" spans="2:23" x14ac:dyDescent="0.4">
      <c r="C40" s="89" t="s">
        <v>171</v>
      </c>
    </row>
    <row r="41" spans="2:23" x14ac:dyDescent="0.4">
      <c r="C41" s="81" t="s">
        <v>212</v>
      </c>
    </row>
    <row r="42" spans="2:23" x14ac:dyDescent="0.4">
      <c r="C42" s="81" t="s">
        <v>216</v>
      </c>
    </row>
  </sheetData>
  <sheetProtection sheet="1" insertRows="0" deleteRows="0"/>
  <mergeCells count="4">
    <mergeCell ref="E4:K4"/>
    <mergeCell ref="M4:O4"/>
    <mergeCell ref="Q4:U4"/>
    <mergeCell ref="W4:W5"/>
  </mergeCells>
  <phoneticPr fontId="2"/>
  <pageMargins left="0.15748031496062992" right="0.15748031496062992" top="0.55118110236220474" bottom="0.35433070866141736" header="0.31496062992125984" footer="0.31496062992125984"/>
  <pageSetup paperSize="9" scale="55"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5">
    <pageSetUpPr fitToPage="1"/>
  </sheetPr>
  <dimension ref="A1:L44"/>
  <sheetViews>
    <sheetView workbookViewId="0"/>
  </sheetViews>
  <sheetFormatPr defaultColWidth="9" defaultRowHeight="25.5" x14ac:dyDescent="0.4"/>
  <cols>
    <col min="1" max="1" width="1.75" style="214" customWidth="1"/>
    <col min="2" max="2" width="9" style="214"/>
    <col min="3" max="12" width="40.625" style="214" customWidth="1"/>
    <col min="13" max="16384" width="9" style="214"/>
  </cols>
  <sheetData>
    <row r="1" spans="1:12" x14ac:dyDescent="0.4">
      <c r="A1" s="212"/>
      <c r="B1" s="213" t="s">
        <v>83</v>
      </c>
      <c r="C1" s="213"/>
      <c r="D1" s="213"/>
    </row>
    <row r="2" spans="1:12" x14ac:dyDescent="0.4">
      <c r="A2" s="212"/>
      <c r="B2" s="213"/>
      <c r="C2" s="213"/>
      <c r="D2" s="213"/>
    </row>
    <row r="3" spans="1:12" x14ac:dyDescent="0.4">
      <c r="A3" s="212"/>
      <c r="B3" s="215" t="s">
        <v>98</v>
      </c>
      <c r="C3" s="215" t="s">
        <v>99</v>
      </c>
      <c r="D3" s="213"/>
    </row>
    <row r="4" spans="1:12" x14ac:dyDescent="0.4">
      <c r="A4" s="212"/>
      <c r="B4" s="216">
        <v>1</v>
      </c>
      <c r="C4" s="278" t="s">
        <v>176</v>
      </c>
      <c r="D4" s="213"/>
    </row>
    <row r="5" spans="1:12" x14ac:dyDescent="0.4">
      <c r="A5" s="212"/>
      <c r="B5" s="216">
        <v>2</v>
      </c>
      <c r="C5" s="278" t="s">
        <v>158</v>
      </c>
    </row>
    <row r="6" spans="1:12" x14ac:dyDescent="0.4">
      <c r="A6" s="212"/>
      <c r="B6" s="216">
        <v>3</v>
      </c>
      <c r="C6" s="278" t="s">
        <v>158</v>
      </c>
      <c r="D6" s="213"/>
    </row>
    <row r="7" spans="1:12" x14ac:dyDescent="0.4">
      <c r="A7" s="212"/>
      <c r="B7" s="216">
        <v>4</v>
      </c>
      <c r="C7" s="278" t="s">
        <v>158</v>
      </c>
      <c r="D7" s="213"/>
    </row>
    <row r="8" spans="1:12" x14ac:dyDescent="0.4">
      <c r="A8" s="212"/>
      <c r="B8" s="216">
        <v>5</v>
      </c>
      <c r="C8" s="278" t="s">
        <v>158</v>
      </c>
      <c r="D8" s="213"/>
    </row>
    <row r="9" spans="1:12" x14ac:dyDescent="0.4">
      <c r="A9" s="212"/>
      <c r="B9" s="213"/>
      <c r="C9" s="213"/>
      <c r="D9" s="213"/>
    </row>
    <row r="10" spans="1:12" x14ac:dyDescent="0.4">
      <c r="A10" s="212"/>
      <c r="B10" s="213" t="s">
        <v>100</v>
      </c>
      <c r="C10" s="213"/>
      <c r="D10" s="213"/>
    </row>
    <row r="11" spans="1:12" ht="26.25" thickBot="1" x14ac:dyDescent="0.45">
      <c r="A11" s="212"/>
      <c r="B11" s="213"/>
      <c r="C11" s="213"/>
      <c r="D11" s="213"/>
    </row>
    <row r="12" spans="1:12" ht="26.25" thickBot="1" x14ac:dyDescent="0.45">
      <c r="A12" s="212"/>
      <c r="B12" s="217" t="s">
        <v>88</v>
      </c>
      <c r="C12" s="218" t="s">
        <v>4</v>
      </c>
      <c r="D12" s="219" t="s">
        <v>60</v>
      </c>
      <c r="E12" s="219" t="s">
        <v>5</v>
      </c>
      <c r="F12" s="219" t="s">
        <v>61</v>
      </c>
      <c r="G12" s="220" t="s">
        <v>62</v>
      </c>
      <c r="H12" s="221" t="s">
        <v>158</v>
      </c>
      <c r="I12" s="221" t="s">
        <v>158</v>
      </c>
      <c r="J12" s="221" t="s">
        <v>158</v>
      </c>
      <c r="K12" s="221" t="s">
        <v>158</v>
      </c>
      <c r="L12" s="222" t="s">
        <v>158</v>
      </c>
    </row>
    <row r="13" spans="1:12" x14ac:dyDescent="0.4">
      <c r="A13" s="212"/>
      <c r="B13" s="658" t="s">
        <v>89</v>
      </c>
      <c r="C13" s="223" t="s">
        <v>29</v>
      </c>
      <c r="D13" s="224" t="s">
        <v>126</v>
      </c>
      <c r="E13" s="224" t="s">
        <v>84</v>
      </c>
      <c r="F13" s="224" t="s">
        <v>32</v>
      </c>
      <c r="G13" s="225" t="s">
        <v>26</v>
      </c>
      <c r="H13" s="226" t="s">
        <v>158</v>
      </c>
      <c r="I13" s="226" t="s">
        <v>158</v>
      </c>
      <c r="J13" s="226" t="s">
        <v>158</v>
      </c>
      <c r="K13" s="226" t="s">
        <v>158</v>
      </c>
      <c r="L13" s="227" t="s">
        <v>158</v>
      </c>
    </row>
    <row r="14" spans="1:12" x14ac:dyDescent="0.4">
      <c r="B14" s="659"/>
      <c r="C14" s="228" t="s">
        <v>158</v>
      </c>
      <c r="D14" s="229" t="s">
        <v>125</v>
      </c>
      <c r="E14" s="229" t="s">
        <v>85</v>
      </c>
      <c r="F14" s="229" t="s">
        <v>29</v>
      </c>
      <c r="G14" s="230" t="s">
        <v>27</v>
      </c>
      <c r="H14" s="229" t="s">
        <v>29</v>
      </c>
      <c r="I14" s="229" t="s">
        <v>29</v>
      </c>
      <c r="J14" s="229" t="s">
        <v>29</v>
      </c>
      <c r="K14" s="229" t="s">
        <v>29</v>
      </c>
      <c r="L14" s="231" t="s">
        <v>29</v>
      </c>
    </row>
    <row r="15" spans="1:12" x14ac:dyDescent="0.4">
      <c r="B15" s="659"/>
      <c r="C15" s="228" t="s">
        <v>158</v>
      </c>
      <c r="D15" s="229" t="s">
        <v>127</v>
      </c>
      <c r="E15" s="232" t="s">
        <v>158</v>
      </c>
      <c r="F15" s="232" t="s">
        <v>158</v>
      </c>
      <c r="G15" s="230" t="s">
        <v>28</v>
      </c>
      <c r="H15" s="232" t="s">
        <v>158</v>
      </c>
      <c r="I15" s="232" t="s">
        <v>158</v>
      </c>
      <c r="J15" s="232" t="s">
        <v>158</v>
      </c>
      <c r="K15" s="232" t="s">
        <v>158</v>
      </c>
      <c r="L15" s="233" t="s">
        <v>158</v>
      </c>
    </row>
    <row r="16" spans="1:12" x14ac:dyDescent="0.4">
      <c r="B16" s="659"/>
      <c r="C16" s="228" t="s">
        <v>158</v>
      </c>
      <c r="D16" s="232" t="s">
        <v>158</v>
      </c>
      <c r="E16" s="232" t="s">
        <v>158</v>
      </c>
      <c r="F16" s="232" t="s">
        <v>158</v>
      </c>
      <c r="G16" s="230" t="s">
        <v>14</v>
      </c>
      <c r="H16" s="232" t="s">
        <v>158</v>
      </c>
      <c r="I16" s="232" t="s">
        <v>158</v>
      </c>
      <c r="J16" s="232" t="s">
        <v>158</v>
      </c>
      <c r="K16" s="232" t="s">
        <v>158</v>
      </c>
      <c r="L16" s="233" t="s">
        <v>158</v>
      </c>
    </row>
    <row r="17" spans="2:12" x14ac:dyDescent="0.4">
      <c r="B17" s="659"/>
      <c r="C17" s="228" t="s">
        <v>158</v>
      </c>
      <c r="D17" s="232" t="s">
        <v>158</v>
      </c>
      <c r="E17" s="232" t="s">
        <v>158</v>
      </c>
      <c r="F17" s="232" t="s">
        <v>158</v>
      </c>
      <c r="G17" s="230" t="s">
        <v>6</v>
      </c>
      <c r="H17" s="232" t="s">
        <v>158</v>
      </c>
      <c r="I17" s="232" t="s">
        <v>158</v>
      </c>
      <c r="J17" s="232" t="s">
        <v>158</v>
      </c>
      <c r="K17" s="232" t="s">
        <v>158</v>
      </c>
      <c r="L17" s="233" t="s">
        <v>158</v>
      </c>
    </row>
    <row r="18" spans="2:12" x14ac:dyDescent="0.4">
      <c r="B18" s="659"/>
      <c r="C18" s="228" t="s">
        <v>158</v>
      </c>
      <c r="D18" s="232" t="s">
        <v>158</v>
      </c>
      <c r="E18" s="232" t="s">
        <v>158</v>
      </c>
      <c r="F18" s="232" t="s">
        <v>158</v>
      </c>
      <c r="G18" s="230" t="s">
        <v>86</v>
      </c>
      <c r="H18" s="232" t="s">
        <v>158</v>
      </c>
      <c r="I18" s="232" t="s">
        <v>158</v>
      </c>
      <c r="J18" s="232" t="s">
        <v>158</v>
      </c>
      <c r="K18" s="232" t="s">
        <v>158</v>
      </c>
      <c r="L18" s="233" t="s">
        <v>158</v>
      </c>
    </row>
    <row r="19" spans="2:12" x14ac:dyDescent="0.4">
      <c r="B19" s="659"/>
      <c r="C19" s="228" t="s">
        <v>158</v>
      </c>
      <c r="D19" s="232" t="s">
        <v>158</v>
      </c>
      <c r="E19" s="232" t="s">
        <v>158</v>
      </c>
      <c r="F19" s="232" t="s">
        <v>158</v>
      </c>
      <c r="G19" s="230" t="s">
        <v>87</v>
      </c>
      <c r="H19" s="232" t="s">
        <v>158</v>
      </c>
      <c r="I19" s="232" t="s">
        <v>158</v>
      </c>
      <c r="J19" s="232" t="s">
        <v>158</v>
      </c>
      <c r="K19" s="232" t="s">
        <v>158</v>
      </c>
      <c r="L19" s="233" t="s">
        <v>158</v>
      </c>
    </row>
    <row r="20" spans="2:12" x14ac:dyDescent="0.4">
      <c r="B20" s="659"/>
      <c r="C20" s="228" t="s">
        <v>158</v>
      </c>
      <c r="D20" s="232" t="s">
        <v>158</v>
      </c>
      <c r="E20" s="232" t="s">
        <v>158</v>
      </c>
      <c r="F20" s="232" t="s">
        <v>158</v>
      </c>
      <c r="G20" s="230" t="s">
        <v>30</v>
      </c>
      <c r="H20" s="232" t="s">
        <v>158</v>
      </c>
      <c r="I20" s="232" t="s">
        <v>158</v>
      </c>
      <c r="J20" s="232" t="s">
        <v>158</v>
      </c>
      <c r="K20" s="232" t="s">
        <v>158</v>
      </c>
      <c r="L20" s="233" t="s">
        <v>158</v>
      </c>
    </row>
    <row r="21" spans="2:12" x14ac:dyDescent="0.4">
      <c r="B21" s="659"/>
      <c r="C21" s="228" t="s">
        <v>158</v>
      </c>
      <c r="D21" s="232" t="s">
        <v>158</v>
      </c>
      <c r="E21" s="232" t="s">
        <v>158</v>
      </c>
      <c r="F21" s="232" t="s">
        <v>158</v>
      </c>
      <c r="G21" s="230" t="s">
        <v>31</v>
      </c>
      <c r="H21" s="232" t="s">
        <v>158</v>
      </c>
      <c r="I21" s="232" t="s">
        <v>158</v>
      </c>
      <c r="J21" s="232" t="s">
        <v>158</v>
      </c>
      <c r="K21" s="232" t="s">
        <v>158</v>
      </c>
      <c r="L21" s="233" t="s">
        <v>158</v>
      </c>
    </row>
    <row r="22" spans="2:12" x14ac:dyDescent="0.4">
      <c r="B22" s="659"/>
      <c r="C22" s="228" t="s">
        <v>158</v>
      </c>
      <c r="D22" s="232" t="s">
        <v>158</v>
      </c>
      <c r="E22" s="232" t="s">
        <v>158</v>
      </c>
      <c r="F22" s="232" t="s">
        <v>158</v>
      </c>
      <c r="G22" s="232" t="s">
        <v>158</v>
      </c>
      <c r="H22" s="232" t="s">
        <v>158</v>
      </c>
      <c r="I22" s="232" t="s">
        <v>158</v>
      </c>
      <c r="J22" s="232" t="s">
        <v>158</v>
      </c>
      <c r="K22" s="232" t="s">
        <v>158</v>
      </c>
      <c r="L22" s="233" t="s">
        <v>158</v>
      </c>
    </row>
    <row r="23" spans="2:12" x14ac:dyDescent="0.4">
      <c r="B23" s="659"/>
      <c r="C23" s="228" t="s">
        <v>158</v>
      </c>
      <c r="D23" s="232" t="s">
        <v>158</v>
      </c>
      <c r="E23" s="232" t="s">
        <v>158</v>
      </c>
      <c r="F23" s="232" t="s">
        <v>158</v>
      </c>
      <c r="G23" s="232" t="s">
        <v>158</v>
      </c>
      <c r="H23" s="232" t="s">
        <v>158</v>
      </c>
      <c r="I23" s="232" t="s">
        <v>158</v>
      </c>
      <c r="J23" s="232" t="s">
        <v>158</v>
      </c>
      <c r="K23" s="232" t="s">
        <v>158</v>
      </c>
      <c r="L23" s="233" t="s">
        <v>158</v>
      </c>
    </row>
    <row r="24" spans="2:12" x14ac:dyDescent="0.4">
      <c r="B24" s="659"/>
      <c r="C24" s="228" t="s">
        <v>158</v>
      </c>
      <c r="D24" s="232" t="s">
        <v>158</v>
      </c>
      <c r="E24" s="232" t="s">
        <v>158</v>
      </c>
      <c r="F24" s="232" t="s">
        <v>158</v>
      </c>
      <c r="G24" s="232" t="s">
        <v>158</v>
      </c>
      <c r="H24" s="232" t="s">
        <v>158</v>
      </c>
      <c r="I24" s="232" t="s">
        <v>158</v>
      </c>
      <c r="J24" s="232" t="s">
        <v>158</v>
      </c>
      <c r="K24" s="232" t="s">
        <v>158</v>
      </c>
      <c r="L24" s="233" t="s">
        <v>158</v>
      </c>
    </row>
    <row r="25" spans="2:12" ht="26.25" thickBot="1" x14ac:dyDescent="0.45">
      <c r="B25" s="660"/>
      <c r="C25" s="234" t="s">
        <v>158</v>
      </c>
      <c r="D25" s="235" t="s">
        <v>158</v>
      </c>
      <c r="E25" s="235" t="s">
        <v>158</v>
      </c>
      <c r="F25" s="235" t="s">
        <v>158</v>
      </c>
      <c r="G25" s="235" t="s">
        <v>158</v>
      </c>
      <c r="H25" s="235" t="s">
        <v>158</v>
      </c>
      <c r="I25" s="235" t="s">
        <v>158</v>
      </c>
      <c r="J25" s="235" t="s">
        <v>158</v>
      </c>
      <c r="K25" s="235" t="s">
        <v>158</v>
      </c>
      <c r="L25" s="236" t="s">
        <v>158</v>
      </c>
    </row>
    <row r="28" spans="2:12" x14ac:dyDescent="0.4">
      <c r="C28" s="214" t="s">
        <v>149</v>
      </c>
    </row>
    <row r="29" spans="2:12" x14ac:dyDescent="0.4">
      <c r="C29" s="214" t="s">
        <v>90</v>
      </c>
    </row>
    <row r="30" spans="2:12" x14ac:dyDescent="0.4">
      <c r="C30" s="214" t="s">
        <v>101</v>
      </c>
    </row>
    <row r="31" spans="2:12" x14ac:dyDescent="0.4">
      <c r="C31" s="214" t="s">
        <v>102</v>
      </c>
    </row>
    <row r="32" spans="2:12" x14ac:dyDescent="0.4">
      <c r="C32" s="214" t="s">
        <v>103</v>
      </c>
    </row>
    <row r="33" spans="3:3" x14ac:dyDescent="0.4">
      <c r="C33" s="214" t="s">
        <v>104</v>
      </c>
    </row>
    <row r="34" spans="3:3" x14ac:dyDescent="0.4">
      <c r="C34" s="214" t="s">
        <v>105</v>
      </c>
    </row>
    <row r="35" spans="3:3" x14ac:dyDescent="0.4">
      <c r="C35" s="214" t="s">
        <v>142</v>
      </c>
    </row>
    <row r="36" spans="3:3" x14ac:dyDescent="0.4">
      <c r="C36" s="214" t="s">
        <v>91</v>
      </c>
    </row>
    <row r="37" spans="3:3" x14ac:dyDescent="0.4">
      <c r="C37" s="214" t="s">
        <v>92</v>
      </c>
    </row>
    <row r="39" spans="3:3" x14ac:dyDescent="0.4">
      <c r="C39" s="214" t="s">
        <v>150</v>
      </c>
    </row>
    <row r="40" spans="3:3" x14ac:dyDescent="0.4">
      <c r="C40" s="214" t="s">
        <v>93</v>
      </c>
    </row>
    <row r="41" spans="3:3" x14ac:dyDescent="0.4">
      <c r="C41" s="214" t="s">
        <v>94</v>
      </c>
    </row>
    <row r="42" spans="3:3" x14ac:dyDescent="0.4">
      <c r="C42" s="214" t="s">
        <v>95</v>
      </c>
    </row>
    <row r="43" spans="3:3" x14ac:dyDescent="0.4">
      <c r="C43" s="214" t="s">
        <v>96</v>
      </c>
    </row>
    <row r="44" spans="3:3" x14ac:dyDescent="0.4">
      <c r="C44" s="214" t="s">
        <v>97</v>
      </c>
    </row>
  </sheetData>
  <mergeCells count="1">
    <mergeCell ref="B13:B25"/>
  </mergeCells>
  <phoneticPr fontId="2"/>
  <pageMargins left="0.70866141732283472" right="0.70866141732283472" top="0.74803149606299213" bottom="0.74803149606299213" header="0.31496062992125984" footer="0.31496062992125984"/>
  <pageSetup paperSize="9" scale="28"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15</vt:i4>
      </vt:variant>
    </vt:vector>
  </HeadingPairs>
  <TitlesOfParts>
    <vt:vector size="22" baseType="lpstr">
      <vt:lpstr>記入方法</vt:lpstr>
      <vt:lpstr>【記載例】地密通所</vt:lpstr>
      <vt:lpstr>【記載例】シフト記号表（勤務時間帯）</vt:lpstr>
      <vt:lpstr>地密通所（1枚版）</vt:lpstr>
      <vt:lpstr>地密通所（100名）</vt:lpstr>
      <vt:lpstr>シフト記号表（勤務時間帯）</vt:lpstr>
      <vt:lpstr>プルダウン・リスト</vt:lpstr>
      <vt:lpstr>'シフト記号表（勤務時間帯）'!【記載例】シフト記号</vt:lpstr>
      <vt:lpstr>【記載例】シフト記号</vt:lpstr>
      <vt:lpstr>【記載例】地密通所!Print_Area</vt:lpstr>
      <vt:lpstr>記入方法!Print_Area</vt:lpstr>
      <vt:lpstr>'地密通所（100名）'!Print_Area</vt:lpstr>
      <vt:lpstr>'地密通所（1枚版）'!Print_Area</vt:lpstr>
      <vt:lpstr>'地密通所（100名）'!Print_Titles</vt:lpstr>
      <vt:lpstr>'地密通所（1枚版）'!Print_Titles</vt:lpstr>
      <vt:lpstr>シフト記号表</vt:lpstr>
      <vt:lpstr>介護職員</vt:lpstr>
      <vt:lpstr>看護職員</vt:lpstr>
      <vt:lpstr>管理者</vt:lpstr>
      <vt:lpstr>機能訓練指導員</vt:lpstr>
      <vt:lpstr>職種</vt:lpstr>
      <vt:lpstr>生活相談員</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稲垣 柊吾</cp:lastModifiedBy>
  <cp:lastPrinted>2021-02-25T06:53:39Z</cp:lastPrinted>
  <dcterms:created xsi:type="dcterms:W3CDTF">2020-01-14T23:47:53Z</dcterms:created>
  <dcterms:modified xsi:type="dcterms:W3CDTF">2024-12-16T07:09:19Z</dcterms:modified>
</cp:coreProperties>
</file>